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Files\G U  za F I N\INTERNET GUF 2020\PRORACUN 2021\"/>
    </mc:Choice>
  </mc:AlternateContent>
  <bookViews>
    <workbookView xWindow="-120" yWindow="-120" windowWidth="24240" windowHeight="13140"/>
  </bookViews>
  <sheets>
    <sheet name="Prihodi i rashodi prema ekonoms" sheetId="1" r:id="rId1"/>
  </sheets>
  <definedNames>
    <definedName name="_xlnm.Print_Titles" localSheetId="0">'Prihodi i rashodi prema ekonoms'!$5:$6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3" i="1" l="1"/>
  <c r="C293" i="1"/>
  <c r="F292" i="1"/>
  <c r="C291" i="1"/>
  <c r="F291" i="1" s="1"/>
  <c r="F290" i="1"/>
  <c r="F289" i="1"/>
  <c r="G288" i="1"/>
  <c r="C288" i="1"/>
  <c r="F288" i="1" s="1"/>
  <c r="G286" i="1"/>
  <c r="C286" i="1"/>
  <c r="F285" i="1"/>
  <c r="C284" i="1"/>
  <c r="F284" i="1" s="1"/>
  <c r="G283" i="1"/>
  <c r="G282" i="1"/>
  <c r="G281" i="1"/>
  <c r="C281" i="1"/>
  <c r="F280" i="1"/>
  <c r="C279" i="1"/>
  <c r="F279" i="1" s="1"/>
  <c r="F278" i="1"/>
  <c r="G277" i="1"/>
  <c r="C277" i="1"/>
  <c r="F277" i="1" s="1"/>
  <c r="G276" i="1"/>
  <c r="E275" i="1"/>
  <c r="G275" i="1" s="1"/>
  <c r="F274" i="1"/>
  <c r="C273" i="1"/>
  <c r="F273" i="1" s="1"/>
  <c r="F272" i="1"/>
  <c r="F271" i="1"/>
  <c r="G270" i="1"/>
  <c r="C270" i="1"/>
  <c r="C267" i="1" s="1"/>
  <c r="F267" i="1" s="1"/>
  <c r="F269" i="1"/>
  <c r="G268" i="1"/>
  <c r="C268" i="1"/>
  <c r="F268" i="1" s="1"/>
  <c r="G267" i="1"/>
  <c r="F266" i="1"/>
  <c r="F265" i="1"/>
  <c r="C265" i="1"/>
  <c r="F264" i="1"/>
  <c r="G263" i="1"/>
  <c r="C263" i="1"/>
  <c r="C262" i="1" s="1"/>
  <c r="F262" i="1" s="1"/>
  <c r="G262" i="1"/>
  <c r="F261" i="1"/>
  <c r="C260" i="1"/>
  <c r="F260" i="1" s="1"/>
  <c r="F259" i="1"/>
  <c r="G258" i="1"/>
  <c r="C258" i="1"/>
  <c r="C257" i="1" s="1"/>
  <c r="G257" i="1"/>
  <c r="G256" i="1"/>
  <c r="G253" i="1"/>
  <c r="C253" i="1"/>
  <c r="G252" i="1"/>
  <c r="F251" i="1"/>
  <c r="G250" i="1"/>
  <c r="C250" i="1"/>
  <c r="F250" i="1" s="1"/>
  <c r="F249" i="1"/>
  <c r="G248" i="1"/>
  <c r="C248" i="1"/>
  <c r="F248" i="1" s="1"/>
  <c r="G247" i="1"/>
  <c r="C247" i="1"/>
  <c r="F247" i="1" s="1"/>
  <c r="F246" i="1"/>
  <c r="F245" i="1"/>
  <c r="G244" i="1"/>
  <c r="C244" i="1"/>
  <c r="F244" i="1" s="1"/>
  <c r="G243" i="1"/>
  <c r="F242" i="1"/>
  <c r="F241" i="1"/>
  <c r="G240" i="1"/>
  <c r="C240" i="1"/>
  <c r="F240" i="1" s="1"/>
  <c r="F238" i="1"/>
  <c r="G237" i="1"/>
  <c r="C237" i="1"/>
  <c r="F237" i="1" s="1"/>
  <c r="F236" i="1"/>
  <c r="F235" i="1"/>
  <c r="F234" i="1"/>
  <c r="F233" i="1"/>
  <c r="F232" i="1"/>
  <c r="F231" i="1"/>
  <c r="F230" i="1"/>
  <c r="G229" i="1"/>
  <c r="C229" i="1"/>
  <c r="F228" i="1"/>
  <c r="F227" i="1"/>
  <c r="F226" i="1"/>
  <c r="F225" i="1"/>
  <c r="G224" i="1"/>
  <c r="C224" i="1"/>
  <c r="F224" i="1" s="1"/>
  <c r="G223" i="1"/>
  <c r="F221" i="1"/>
  <c r="F220" i="1"/>
  <c r="G219" i="1"/>
  <c r="F219" i="1"/>
  <c r="C219" i="1"/>
  <c r="G217" i="1"/>
  <c r="C217" i="1"/>
  <c r="C216" i="1" s="1"/>
  <c r="G216" i="1"/>
  <c r="G215" i="1"/>
  <c r="F214" i="1"/>
  <c r="G213" i="1"/>
  <c r="F213" i="1"/>
  <c r="C213" i="1"/>
  <c r="F211" i="1"/>
  <c r="F208" i="1"/>
  <c r="G207" i="1"/>
  <c r="C207" i="1"/>
  <c r="F207" i="1" s="1"/>
  <c r="F206" i="1"/>
  <c r="F205" i="1"/>
  <c r="G204" i="1"/>
  <c r="C204" i="1"/>
  <c r="F204" i="1" s="1"/>
  <c r="F203" i="1"/>
  <c r="F201" i="1"/>
  <c r="G200" i="1"/>
  <c r="C200" i="1"/>
  <c r="F200" i="1" s="1"/>
  <c r="G199" i="1"/>
  <c r="F198" i="1"/>
  <c r="F197" i="1"/>
  <c r="G196" i="1"/>
  <c r="C196" i="1"/>
  <c r="F196" i="1" s="1"/>
  <c r="G195" i="1"/>
  <c r="G194" i="1"/>
  <c r="G191" i="1"/>
  <c r="C191" i="1"/>
  <c r="F190" i="1"/>
  <c r="G189" i="1"/>
  <c r="C189" i="1"/>
  <c r="F189" i="1" s="1"/>
  <c r="F188" i="1"/>
  <c r="F187" i="1"/>
  <c r="G186" i="1"/>
  <c r="C186" i="1"/>
  <c r="F186" i="1" s="1"/>
  <c r="F184" i="1"/>
  <c r="G183" i="1"/>
  <c r="C183" i="1"/>
  <c r="F183" i="1" s="1"/>
  <c r="F182" i="1"/>
  <c r="G181" i="1"/>
  <c r="C181" i="1"/>
  <c r="F181" i="1" s="1"/>
  <c r="G180" i="1"/>
  <c r="F179" i="1"/>
  <c r="G178" i="1"/>
  <c r="C178" i="1"/>
  <c r="F178" i="1" s="1"/>
  <c r="F177" i="1"/>
  <c r="F176" i="1"/>
  <c r="G175" i="1"/>
  <c r="C175" i="1"/>
  <c r="F175" i="1" s="1"/>
  <c r="F174" i="1"/>
  <c r="G173" i="1"/>
  <c r="C173" i="1"/>
  <c r="G172" i="1"/>
  <c r="F171" i="1"/>
  <c r="F170" i="1"/>
  <c r="F169" i="1"/>
  <c r="F168" i="1"/>
  <c r="G167" i="1"/>
  <c r="C167" i="1"/>
  <c r="F167" i="1" s="1"/>
  <c r="F166" i="1"/>
  <c r="F164" i="1"/>
  <c r="G162" i="1"/>
  <c r="C162" i="1"/>
  <c r="F162" i="1" s="1"/>
  <c r="G161" i="1"/>
  <c r="C161" i="1"/>
  <c r="F161" i="1" s="1"/>
  <c r="F160" i="1"/>
  <c r="F159" i="1"/>
  <c r="F158" i="1"/>
  <c r="F157" i="1"/>
  <c r="F156" i="1"/>
  <c r="F155" i="1"/>
  <c r="F154" i="1"/>
  <c r="G153" i="1"/>
  <c r="C153" i="1"/>
  <c r="F153" i="1" s="1"/>
  <c r="F152" i="1"/>
  <c r="G151" i="1"/>
  <c r="C151" i="1"/>
  <c r="F151" i="1" s="1"/>
  <c r="F150" i="1"/>
  <c r="F149" i="1"/>
  <c r="F148" i="1"/>
  <c r="F147" i="1"/>
  <c r="F146" i="1"/>
  <c r="F145" i="1"/>
  <c r="F144" i="1"/>
  <c r="F143" i="1"/>
  <c r="F142" i="1"/>
  <c r="G141" i="1"/>
  <c r="C141" i="1"/>
  <c r="F141" i="1" s="1"/>
  <c r="F140" i="1"/>
  <c r="F139" i="1"/>
  <c r="F138" i="1"/>
  <c r="F137" i="1"/>
  <c r="F136" i="1"/>
  <c r="F135" i="1"/>
  <c r="G134" i="1"/>
  <c r="C134" i="1"/>
  <c r="F134" i="1" s="1"/>
  <c r="F133" i="1"/>
  <c r="F132" i="1"/>
  <c r="F131" i="1"/>
  <c r="F130" i="1"/>
  <c r="G129" i="1"/>
  <c r="C129" i="1"/>
  <c r="G128" i="1"/>
  <c r="F127" i="1"/>
  <c r="F126" i="1"/>
  <c r="F125" i="1"/>
  <c r="G124" i="1"/>
  <c r="C124" i="1"/>
  <c r="F124" i="1" s="1"/>
  <c r="F123" i="1"/>
  <c r="G122" i="1"/>
  <c r="C122" i="1"/>
  <c r="F122" i="1" s="1"/>
  <c r="F121" i="1"/>
  <c r="F120" i="1"/>
  <c r="F119" i="1"/>
  <c r="F118" i="1"/>
  <c r="G117" i="1"/>
  <c r="C117" i="1"/>
  <c r="F117" i="1" s="1"/>
  <c r="G116" i="1"/>
  <c r="G115" i="1"/>
  <c r="E114" i="1"/>
  <c r="G114" i="1" s="1"/>
  <c r="D114" i="1"/>
  <c r="D296" i="1" s="1"/>
  <c r="F113" i="1"/>
  <c r="G112" i="1"/>
  <c r="F112" i="1"/>
  <c r="C112" i="1"/>
  <c r="F111" i="1"/>
  <c r="F110" i="1"/>
  <c r="F108" i="1"/>
  <c r="C107" i="1"/>
  <c r="F107" i="1" s="1"/>
  <c r="F106" i="1"/>
  <c r="F105" i="1"/>
  <c r="F104" i="1"/>
  <c r="G103" i="1"/>
  <c r="C103" i="1"/>
  <c r="F103" i="1" s="1"/>
  <c r="G102" i="1"/>
  <c r="F101" i="1"/>
  <c r="F100" i="1"/>
  <c r="G99" i="1"/>
  <c r="C99" i="1"/>
  <c r="F99" i="1" s="1"/>
  <c r="F98" i="1"/>
  <c r="G97" i="1"/>
  <c r="C97" i="1"/>
  <c r="F97" i="1" s="1"/>
  <c r="G96" i="1"/>
  <c r="G95" i="1"/>
  <c r="F94" i="1"/>
  <c r="G93" i="1"/>
  <c r="C93" i="1"/>
  <c r="F93" i="1" s="1"/>
  <c r="F92" i="1"/>
  <c r="G91" i="1"/>
  <c r="C91" i="1"/>
  <c r="G90" i="1"/>
  <c r="F89" i="1"/>
  <c r="G88" i="1"/>
  <c r="C88" i="1"/>
  <c r="F88" i="1" s="1"/>
  <c r="G87" i="1"/>
  <c r="F86" i="1"/>
  <c r="F85" i="1"/>
  <c r="G84" i="1"/>
  <c r="C84" i="1"/>
  <c r="F84" i="1" s="1"/>
  <c r="F83" i="1"/>
  <c r="F82" i="1"/>
  <c r="G81" i="1"/>
  <c r="F81" i="1"/>
  <c r="C81" i="1"/>
  <c r="G80" i="1"/>
  <c r="C80" i="1"/>
  <c r="F80" i="1" s="1"/>
  <c r="F79" i="1"/>
  <c r="F78" i="1"/>
  <c r="F77" i="1"/>
  <c r="G76" i="1"/>
  <c r="C76" i="1"/>
  <c r="F76" i="1" s="1"/>
  <c r="F75" i="1"/>
  <c r="F74" i="1"/>
  <c r="F73" i="1"/>
  <c r="F72" i="1"/>
  <c r="F71" i="1"/>
  <c r="G70" i="1"/>
  <c r="F70" i="1"/>
  <c r="C70" i="1"/>
  <c r="F69" i="1"/>
  <c r="F68" i="1"/>
  <c r="F67" i="1"/>
  <c r="G66" i="1"/>
  <c r="C66" i="1"/>
  <c r="F66" i="1" s="1"/>
  <c r="G65" i="1"/>
  <c r="C65" i="1"/>
  <c r="F65" i="1" s="1"/>
  <c r="F64" i="1"/>
  <c r="G63" i="1"/>
  <c r="C63" i="1"/>
  <c r="F63" i="1" s="1"/>
  <c r="F62" i="1"/>
  <c r="F60" i="1"/>
  <c r="F59" i="1"/>
  <c r="F58" i="1"/>
  <c r="F57" i="1"/>
  <c r="G56" i="1"/>
  <c r="C56" i="1"/>
  <c r="F56" i="1" s="1"/>
  <c r="F55" i="1"/>
  <c r="F53" i="1"/>
  <c r="F52" i="1"/>
  <c r="F51" i="1"/>
  <c r="F50" i="1"/>
  <c r="G48" i="1"/>
  <c r="C48" i="1"/>
  <c r="F48" i="1" s="1"/>
  <c r="G47" i="1"/>
  <c r="G46" i="1"/>
  <c r="F45" i="1"/>
  <c r="F44" i="1"/>
  <c r="G43" i="1"/>
  <c r="C43" i="1"/>
  <c r="F43" i="1" s="1"/>
  <c r="F42" i="1"/>
  <c r="F41" i="1"/>
  <c r="G40" i="1"/>
  <c r="C40" i="1"/>
  <c r="F40" i="1" s="1"/>
  <c r="F39" i="1"/>
  <c r="G38" i="1"/>
  <c r="C38" i="1"/>
  <c r="F38" i="1" s="1"/>
  <c r="F37" i="1"/>
  <c r="G36" i="1"/>
  <c r="C36" i="1"/>
  <c r="F36" i="1" s="1"/>
  <c r="F35" i="1"/>
  <c r="F34" i="1"/>
  <c r="G33" i="1"/>
  <c r="C33" i="1"/>
  <c r="F33" i="1" s="1"/>
  <c r="F32" i="1"/>
  <c r="F31" i="1"/>
  <c r="G30" i="1"/>
  <c r="C30" i="1"/>
  <c r="F30" i="1" s="1"/>
  <c r="G28" i="1"/>
  <c r="C28" i="1"/>
  <c r="C27" i="1" s="1"/>
  <c r="F27" i="1" s="1"/>
  <c r="G27" i="1"/>
  <c r="F26" i="1"/>
  <c r="F25" i="1"/>
  <c r="F24" i="1"/>
  <c r="G23" i="1"/>
  <c r="C23" i="1"/>
  <c r="F23" i="1" s="1"/>
  <c r="F22" i="1"/>
  <c r="F21" i="1"/>
  <c r="F20" i="1"/>
  <c r="G19" i="1"/>
  <c r="C19" i="1"/>
  <c r="F19" i="1" s="1"/>
  <c r="F18" i="1"/>
  <c r="F17" i="1"/>
  <c r="F16" i="1"/>
  <c r="F15" i="1"/>
  <c r="F14" i="1"/>
  <c r="F13" i="1"/>
  <c r="F12" i="1"/>
  <c r="G11" i="1"/>
  <c r="C11" i="1"/>
  <c r="F11" i="1" s="1"/>
  <c r="G10" i="1"/>
  <c r="G9" i="1"/>
  <c r="E8" i="1"/>
  <c r="E295" i="1" s="1"/>
  <c r="D8" i="1"/>
  <c r="D295" i="1" s="1"/>
  <c r="D297" i="1" s="1"/>
  <c r="G8" i="1" l="1"/>
  <c r="C199" i="1"/>
  <c r="F199" i="1" s="1"/>
  <c r="C223" i="1"/>
  <c r="F223" i="1" s="1"/>
  <c r="F270" i="1"/>
  <c r="C90" i="1"/>
  <c r="F90" i="1" s="1"/>
  <c r="C116" i="1"/>
  <c r="F116" i="1" s="1"/>
  <c r="C128" i="1"/>
  <c r="F128" i="1" s="1"/>
  <c r="C172" i="1"/>
  <c r="F172" i="1" s="1"/>
  <c r="F258" i="1"/>
  <c r="F216" i="1"/>
  <c r="C256" i="1"/>
  <c r="F257" i="1"/>
  <c r="G295" i="1"/>
  <c r="C96" i="1"/>
  <c r="C102" i="1"/>
  <c r="F102" i="1" s="1"/>
  <c r="C194" i="1"/>
  <c r="F194" i="1" s="1"/>
  <c r="F91" i="1"/>
  <c r="F129" i="1"/>
  <c r="F173" i="1"/>
  <c r="C180" i="1"/>
  <c r="F180" i="1" s="1"/>
  <c r="F263" i="1"/>
  <c r="C87" i="1"/>
  <c r="F87" i="1" s="1"/>
  <c r="C276" i="1"/>
  <c r="C47" i="1"/>
  <c r="F47" i="1" s="1"/>
  <c r="C283" i="1"/>
  <c r="F283" i="1" s="1"/>
  <c r="C10" i="1"/>
  <c r="E296" i="1"/>
  <c r="F229" i="1"/>
  <c r="C215" i="1" l="1"/>
  <c r="F215" i="1" s="1"/>
  <c r="G296" i="1"/>
  <c r="C95" i="1"/>
  <c r="F95" i="1" s="1"/>
  <c r="F96" i="1"/>
  <c r="F10" i="1"/>
  <c r="C9" i="1"/>
  <c r="F276" i="1"/>
  <c r="C275" i="1"/>
  <c r="E297" i="1"/>
  <c r="F256" i="1"/>
  <c r="C115" i="1"/>
  <c r="F275" i="1" l="1"/>
  <c r="C114" i="1"/>
  <c r="F114" i="1" s="1"/>
  <c r="F115" i="1"/>
  <c r="F9" i="1"/>
  <c r="C8" i="1"/>
  <c r="F8" i="1" l="1"/>
  <c r="C295" i="1"/>
  <c r="C296" i="1"/>
  <c r="F296" i="1" s="1"/>
  <c r="C297" i="1" l="1"/>
  <c r="F295" i="1"/>
</calcChain>
</file>

<file path=xl/sharedStrings.xml><?xml version="1.0" encoding="utf-8"?>
<sst xmlns="http://schemas.openxmlformats.org/spreadsheetml/2006/main" count="466" uniqueCount="271">
  <si>
    <t>RAČUN PRIHODA I RASHODA I RAČUN FINANCIRANJA</t>
  </si>
  <si>
    <t>BROJ KONTA</t>
  </si>
  <si>
    <t>NAZIV</t>
  </si>
  <si>
    <t>Izvršenje 2020.</t>
  </si>
  <si>
    <t>Izvorni plan 2021.</t>
  </si>
  <si>
    <t>Izvršenje 2021.</t>
  </si>
  <si>
    <t>Indeks  3/1</t>
  </si>
  <si>
    <t>Indeks  3/2</t>
  </si>
  <si>
    <t>A. RAČUN PRIHODA I RASHODA</t>
  </si>
  <si>
    <t>UKUPNO PRIHODI</t>
  </si>
  <si>
    <t>Prihodi poslovanja</t>
  </si>
  <si>
    <t>Prihodi od poreza</t>
  </si>
  <si>
    <t>Porez i prirez na dohodak</t>
  </si>
  <si>
    <t>Porez i prirez na dohodak od nesamostalnog rada</t>
  </si>
  <si>
    <t/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</si>
  <si>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</si>
  <si>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</si>
  <si>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</si>
  <si>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</si>
  <si>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Porez i prirez na dohodak utvrđen u postupku nadzora za prethodne godine</t>
  </si>
  <si>
    <t>Povrat poreza i prireza na dohodak po godišnjoj prijavi</t>
  </si>
  <si>
    <t>613 Porezi na imovinu</t>
  </si>
  <si>
    <t>Stalni porezi na nepokretnu imovinu (zemlju, zgrade, kuće i ostalo)</t>
  </si>
  <si>
    <t>Porez na nasljedstava i darove</t>
  </si>
  <si>
    <t>Povremeni porezi na imovinu</t>
  </si>
  <si>
    <t>Porezi na robu i usluge</t>
  </si>
  <si>
    <t>Porez na promet</t>
  </si>
  <si>
    <t>Porezi na korištenje dobara ili izvođenje aktivnosti</t>
  </si>
  <si>
    <t>Porez na dobitke od igara na sreću i ostali porezi od igara na sreću</t>
  </si>
  <si>
    <t>Pomoći iz inozemstva i od subjekata unutar općeg proračuna</t>
  </si>
  <si>
    <t>Pomoći od inozemnih vlada</t>
  </si>
  <si>
    <t>Tekuće pomoći od inozemnih vlada</t>
  </si>
  <si>
    <t>Pomoći od međunarodnih organizacija te institucija i tijela EU</t>
  </si>
  <si>
    <t>Tekuće pomoći od međunarodnih organizacija</t>
  </si>
  <si>
    <t>Tekuće pomoći od institucija i tijela  EU</t>
  </si>
  <si>
    <t>Pomoći proračunu iz drugih proračuna i izvanproračunskim korisnicima</t>
  </si>
  <si>
    <t>Tekuće pomoći proračunu iz drugih proračuna i izvanproračunskim korisnicima</t>
  </si>
  <si>
    <t>Kapitalne pomoći proračunu iz drugih proračuna i izvanproračunskim korisnicima</t>
  </si>
  <si>
    <t>Pomoći od izvanproračunskih korisnika</t>
  </si>
  <si>
    <t>Tekuće pomoći od izvanproračunskih korisnika</t>
  </si>
  <si>
    <t>Pomoći izravnanja za decentralizirane funkcije</t>
  </si>
  <si>
    <t>Tekuće pomoći izravnanja za decentralizirane funkcije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</si>
  <si>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</si>
  <si>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</si>
  <si>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</si>
  <si>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</si>
  <si>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</si>
  <si>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</si>
  <si>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Prijenosi između proračunskih korisnika istog proračuna</t>
  </si>
  <si>
    <t>Prihodi od imovine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</si>
  <si>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</si>
  <si>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</si>
  <si>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</si>
  <si>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</si>
  <si>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</si>
  <si>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</si>
  <si>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>Prihodi iz dobiti trgovačkih društava, kreditnih i ostalih financijskih institucija po posebnim prop</t>
  </si>
  <si>
    <t>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</si>
  <si>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</si>
  <si>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</si>
  <si>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</si>
  <si>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</si>
  <si>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</si>
  <si>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</si>
  <si>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</si>
  <si>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</si>
  <si>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neprofitnim organizacijama, građanima i kućanstvima</t>
  </si>
  <si>
    <t>Prihodi od upravnih i administrativnih pristojbi, pristojbi po posebnim propisima i naknada</t>
  </si>
  <si>
    <t>Upravne i administrativne pristojbe</t>
  </si>
  <si>
    <t>Županijske, gradske i općinske pristojbe i naknade</t>
  </si>
  <si>
    <t>Ostale upravne pristojbe i naknade</t>
  </si>
  <si>
    <t>Ostale pristojbe i naknade</t>
  </si>
  <si>
    <t>Prihodi po posebnim propisima</t>
  </si>
  <si>
    <t>Prihodi vodnog gospodarstva</t>
  </si>
  <si>
    <t>Doprinosi za šume</t>
  </si>
  <si>
    <t>Ostali nespomenuti prihodi</t>
  </si>
  <si>
    <t>Naknade od financijske imovine</t>
  </si>
  <si>
    <t>Prihodi od novčane naknade poslodavca zbog nezapošljavanja osoba s invaliditetom</t>
  </si>
  <si>
    <t>Komunalni doprinosi i naknade</t>
  </si>
  <si>
    <t>Komunalni doprinosi</t>
  </si>
  <si>
    <t>Komunalne naknade</t>
  </si>
  <si>
    <t>Naknade za priključak</t>
  </si>
  <si>
    <t>Prihodi od prodaje proizvoda i robe te pruženih usluga, prihodi od donacija i povrati po protestira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</si>
  <si>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</si>
  <si>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</si>
  <si>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</si>
  <si>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 i povrat donacija po protestiranim jamst</t>
  </si>
  <si>
    <t>Tekuće donacije</t>
  </si>
  <si>
    <t>Kapitalne donacije</t>
  </si>
  <si>
    <t>Prihodi iz nadležnog proračuna i od HZZO-a temeljem ugovornih obveza</t>
  </si>
  <si>
    <t>Prihodi od HZZO-a na temelju ugovornih obveza</t>
  </si>
  <si>
    <t>Kazne, upravne mjere i ostali prihodi</t>
  </si>
  <si>
    <t>Kazne i upravne mjere</t>
  </si>
  <si>
    <t>Ostale kazne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</si>
  <si>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</si>
  <si>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</si>
  <si>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</si>
  <si>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</si>
  <si>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Zemljište</t>
  </si>
  <si>
    <t>Prihodi od prodaje nematerijalne imovine</t>
  </si>
  <si>
    <t>Ostala prava</t>
  </si>
  <si>
    <t>Ostala nematerijalna imovina</t>
  </si>
  <si>
    <t>Prihodi od prodaje proizvedene dugotrajne imovine</t>
  </si>
  <si>
    <t>Prihodi od prodaje građevinskih objekata</t>
  </si>
  <si>
    <t>Stambeni objekti</t>
  </si>
  <si>
    <t>Poslovni objekti</t>
  </si>
  <si>
    <t>Ostali građevinski objekti</t>
  </si>
  <si>
    <t>Prihodi od prodaje postrojenja i opreme</t>
  </si>
  <si>
    <t>Uredska oprema i namještaj</t>
  </si>
  <si>
    <t>Oprema za održavanje i zaštitu</t>
  </si>
  <si>
    <t>Sportska i glazbena oprema</t>
  </si>
  <si>
    <t>Uređaji, strojevi i oprema za ostale namjene</t>
  </si>
  <si>
    <t>Prihodi od prodaje prijevoznih sredstava</t>
  </si>
  <si>
    <t>Prijevozna sredstva u cestovnom prometu</t>
  </si>
  <si>
    <t>UKUPNO RASHODI</t>
  </si>
  <si>
    <t>Rashodi poslovanja</t>
  </si>
  <si>
    <t>Rashodi za zaposlene</t>
  </si>
  <si>
    <t>Plaće (Bruto)</t>
  </si>
  <si>
    <t>Plaće za redovan rad</t>
  </si>
  <si>
    <t>Plaće u naravi</t>
  </si>
  <si>
    <t>Plaće za prekovremeni rad</t>
  </si>
  <si>
    <t>Plaće za posebne uvjete rada</t>
  </si>
  <si>
    <t>Ostali rashodi za zaposlene</t>
  </si>
  <si>
    <t>Doprinosi na plaće</t>
  </si>
  <si>
    <t>Doprinosi za mirovinsko osiguranje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</si>
  <si>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</si>
  <si>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</si>
  <si>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</si>
  <si>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</si>
  <si>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</si>
  <si>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</si>
  <si>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</si>
  <si>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</si>
  <si>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</si>
  <si>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</si>
  <si>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</si>
  <si>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</si>
  <si>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</si>
  <si>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</si>
  <si>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</si>
  <si>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</si>
  <si>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</si>
  <si>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</si>
  <si>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</si>
  <si>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</si>
  <si>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</si>
  <si>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</si>
  <si>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</si>
  <si>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 xml:space="preserve"> 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</si>
  <si>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</si>
  <si>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</si>
  <si>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</si>
  <si>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</si>
  <si>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</si>
  <si>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</si>
  <si>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</si>
  <si>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</si>
  <si>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</si>
  <si>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</si>
  <si>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Kamate za primljene kredite i zajmove</t>
  </si>
  <si>
    <t>Kamate za primljene kredite i zajmove od kreditnih i ostalih financijskih institucija u javnom sekto</t>
  </si>
  <si>
    <t>Kamate za primljene kredite i zajmove od kreditnih i ostalih finan. institucija izvan javnog sektora</t>
  </si>
  <si>
    <t>Kamate za primljene zajmove od trgovačkih društava u javnom sektoru</t>
  </si>
  <si>
    <t>Kamate za primljene zajmove od trgovačkih društava i obrtnika izvan javnog sektora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</si>
  <si>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</si>
  <si>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</si>
  <si>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</si>
  <si>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</si>
  <si>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</si>
  <si>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</si>
  <si>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</si>
  <si>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</si>
  <si>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>Subvencije trgovačkim društvima i zadrugama izvan javnog sektora</t>
  </si>
  <si>
    <t>Subvencije poljoprivrednicima i obrtnicima</t>
  </si>
  <si>
    <t>Subvencije trgovačkim društvima, zadrugama, poljoprivrednicima i obrtnicima iz EU sredstava</t>
  </si>
  <si>
    <t>Pomoći dane u inozemstvo i unutar općeg proračuna</t>
  </si>
  <si>
    <t>Pomoći inozemnim vladama</t>
  </si>
  <si>
    <t>Tekuće pomoći inozemnim vladama</t>
  </si>
  <si>
    <t>Pomoći unutar općeg proračuna</t>
  </si>
  <si>
    <t>Tekuće pomoći unutar općeg proračuna</t>
  </si>
  <si>
    <t>Kapitalne pomoći unutar općeg proračuna</t>
  </si>
  <si>
    <t>Pomoći proračunskim korisnicima drugih proračuna</t>
  </si>
  <si>
    <t>Tekuće pomoći proračunskim korisnicima drugih proračuna</t>
  </si>
  <si>
    <t>Kapitalne pomoći priračinskim korisnicima drugih proračuna</t>
  </si>
  <si>
    <t>Tekući prijenosi između proračunskih korisnika istog proračuna</t>
  </si>
  <si>
    <t>Tekući prijenosi između proračunskih korisnika istog proračuna temeljem prijenosa EU sredstava</t>
  </si>
  <si>
    <t>Naknade građanima i kućanstvima na temelju osiguranja i druge naknade</t>
  </si>
  <si>
    <t>Naknade građanima i kućanstvima na temelju osiguranja</t>
  </si>
  <si>
    <t>Ostale naknade građanima i kućanstvima iz proračuna</t>
  </si>
  <si>
    <t>Naknade građanima i kućanstvima u novcu</t>
  </si>
  <si>
    <t>Naknade građanima i kućanstvima u naravi</t>
  </si>
  <si>
    <t>Ostali rashodi</t>
  </si>
  <si>
    <t>Tekuće donacije u novcu</t>
  </si>
  <si>
    <t>Tekuće donacije u naravi</t>
  </si>
  <si>
    <t>Tekuće donacije iz EU sredstava</t>
  </si>
  <si>
    <t>Kapitalne donacije neprofitnim organizacijama</t>
  </si>
  <si>
    <t>Kapitalne donacije građanima i kućanstvima</t>
  </si>
  <si>
    <t>Kazne, penali i naknade štete</t>
  </si>
  <si>
    <t>Naknade šteta pravnim i fizičkim osobama</t>
  </si>
  <si>
    <t>Penali, ležarine i drugo</t>
  </si>
  <si>
    <t>Naknade šteta zaposlenicima</t>
  </si>
  <si>
    <t>Ugovorene kazne i ostale naknade šteta</t>
  </si>
  <si>
    <t>Kapitalne pomoći</t>
  </si>
  <si>
    <t>Kapitalne pomoći kreditnim i ostalim financijskim institucijama te trgovačkim društvima u javnom sek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</si>
  <si>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</si>
  <si>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</si>
  <si>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</si>
  <si>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</si>
  <si>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Licence</t>
  </si>
  <si>
    <t>Rashodi za nabavu proizvedene dugotrajne imovine</t>
  </si>
  <si>
    <t>Građevinski objekti</t>
  </si>
  <si>
    <t>Ceste, željeznice i ostali prometni objekti</t>
  </si>
  <si>
    <t>Postrojenja i oprema</t>
  </si>
  <si>
    <t>Komunikacijska oprema</t>
  </si>
  <si>
    <t>Medicinska i laboratorijska oprema</t>
  </si>
  <si>
    <t>Instrumenti, uređaji i strojevi</t>
  </si>
  <si>
    <t>Prijevozna sredstva</t>
  </si>
  <si>
    <t>Prijevozna sredstva u pomorskom i riječnom prometu</t>
  </si>
  <si>
    <t>Knjige, umjetnička djela i ostale izložbene vrijednosti</t>
  </si>
  <si>
    <t>Knjige</t>
  </si>
  <si>
    <t>Muzejski izlošci i predmeti prirodnih rijetkosti</t>
  </si>
  <si>
    <t>Višegodišnji nasadi i osnovno stado</t>
  </si>
  <si>
    <t xml:space="preserve"> Nematerijalna proizvedena imovina</t>
  </si>
  <si>
    <t>Ulaganja u računalne programe</t>
  </si>
  <si>
    <t>Ostala nematerijalna proizvedena imovina</t>
  </si>
  <si>
    <t>Rashodi za dodatna ulaganja na nefinancijskoj imovini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</si>
  <si>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</si>
  <si>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</si>
  <si>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</si>
  <si>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</si>
  <si>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B. RAČUN FINANCIRANJA</t>
  </si>
  <si>
    <t>Primljeni povrati glavnica danih zajmova i depozita</t>
  </si>
  <si>
    <t>Primici (povrati) glavnice zajmova danih neprofitnim organizacijama, građanima i kućanstvima</t>
  </si>
  <si>
    <t>Povrat zajmova danih neprofitnim organizacijama, građanima i kućanstvima u tuzemstvu</t>
  </si>
  <si>
    <t>Primici od povrata depozita i jamčevnih pologa</t>
  </si>
  <si>
    <t>Primici od povrata depozita od kreditnih i ostalih financijskih institucija - tuzemnih</t>
  </si>
  <si>
    <t>Primici od prodaje dionica i udjela u glavnici</t>
  </si>
  <si>
    <t>Primici od prodaje dionica i udjela u glavnici trgovačkih društava u javnom sektoru</t>
  </si>
  <si>
    <t>Dionice i udjeli u glavnici trgovačkih društava u javnom sektoru</t>
  </si>
  <si>
    <t>Primici od prodaje dionica i udjela u glavnici trgovačkih društava izvan javnog sektora</t>
  </si>
  <si>
    <t>Dionice i udjeli u glavnici tuzemnih trgovačkih društava izvan javnog sektora</t>
  </si>
  <si>
    <t>Primici od zaduživanja</t>
  </si>
  <si>
    <t>Primljeni krediti i zajmovi od kreditnih i ostalih financijskih institucija u javnom sektoru</t>
  </si>
  <si>
    <t>Primljeni krediti od kreditnih institucija u javnom sektoru</t>
  </si>
  <si>
    <t>Primljeni krediti i zajmovi od kreditnih i ostalih financijskih institucija izvan javnog sektora</t>
  </si>
  <si>
    <t>Primljeni krediti od tuzemnih kreditnih institucija izvan javnog sektora</t>
  </si>
  <si>
    <t>Primljeni zajmovi od ostalih tuzemnih financijskih institucija izvan javnog sektora</t>
  </si>
  <si>
    <t>Primljeni zajmovi od trgovačkih društava i obrtnika izvan javnog sektora</t>
  </si>
  <si>
    <t>Primljeni zajmovi od tuzemnih trgovačkih društava izvan javnog sektora</t>
  </si>
  <si>
    <t>Izdaci za dane zajmove i depozite</t>
  </si>
  <si>
    <t>Izdaci za dane zajmove trgovačkim društvima u javnom sektoru</t>
  </si>
  <si>
    <t>Dani zajmovi trgovačkim društvima u javnom sektoru</t>
  </si>
  <si>
    <t>Izdaci za depozite i jamčevne pologe</t>
  </si>
  <si>
    <t>Izdaci za depozite u kreditnim i ostalim financijskim institucijama - tuzemnim</t>
  </si>
  <si>
    <t>Izdaci za dionice i udjele u glavnici</t>
  </si>
  <si>
    <t>Izdaci za otplatu glavnice primljenih kredita i zajmova</t>
  </si>
  <si>
    <t>Otplata glavnice primljenih kredita i zajmova od kreditnih i ostalih financijskih institucija u javn</t>
  </si>
  <si>
    <t>Otplata glavnice primljenih zajmova od ostalih financijskih institucija u javnom sektoru</t>
  </si>
  <si>
    <t>Otplata glavnice primljenih zajmova od trgovačkih društava u javnom sektoru</t>
  </si>
  <si>
    <t xml:space="preserve">Otplata glavnice primljenih kredita i zajmova od kreditnih i ostalih financijskih institucija izvan </t>
  </si>
  <si>
    <t>Otplata glavnice primljenih kredita od tuzemnih kreditnih institucija izvan javnog sektora</t>
  </si>
  <si>
    <t>Otplata glavnice primljenih zajmova od ostalih tuzemnih financijskih institucija izvan javnog sektor</t>
  </si>
  <si>
    <t>Otplata glavnice primljenih zajmova od trgovačkih društava i obrtnika izvan javnog sektora</t>
  </si>
  <si>
    <t>Otplata glavnice primljenih zajmova od tuzemnih trgovačkih društava izvan javnog sektora</t>
  </si>
  <si>
    <t>Otplata glavnice primljenih zajmova od drugih razina vlasti</t>
  </si>
  <si>
    <t>Otplata glavnice primljenih zajmova od državnog proračuna</t>
  </si>
  <si>
    <t>SVEUKUPNO PRIHODI I PRIMICI</t>
  </si>
  <si>
    <t>SVEUKUPNO RASHODI I IZDACI</t>
  </si>
  <si>
    <t>REZULTAT POSLOVANJA</t>
  </si>
  <si>
    <t>Izdaci za financijsku imovinu i otplate zajmova</t>
  </si>
  <si>
    <t>Primici od financijske imovine i zaduživanja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</si>
</sst>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3" borderId="0" xfId="0" applyFont="1" applyFill="1" applyBorder="1" applyAlignment="1" applyProtection="1">
      <alignment horizontal="center"/>
    </xf>
    <xf numFmtId="4" fontId="4" fillId="3" borderId="0" xfId="0" applyNumberFormat="1" applyFont="1" applyFill="1" applyBorder="1" applyAlignment="1" applyProtection="1">
      <alignment horizontal="center"/>
    </xf>
    <xf numFmtId="4" fontId="4" fillId="3" borderId="0" xfId="0" applyNumberFormat="1" applyFont="1" applyFill="1" applyBorder="1" applyAlignment="1" applyProtection="1">
      <alignment horizontal="right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/>
    <xf numFmtId="4" fontId="6" fillId="4" borderId="0" xfId="0" applyNumberFormat="1" applyFont="1" applyFill="1" applyBorder="1" applyAlignment="1" applyProtection="1">
      <alignment horizontal="right"/>
    </xf>
    <xf numFmtId="0" fontId="7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 applyBorder="1" applyAlignment="1" applyProtection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 applyFont="1" applyBorder="1" applyAlignment="1" applyProtection="1">
      <alignment horizontal="right"/>
    </xf>
    <xf numFmtId="0" fontId="8" fillId="0" borderId="0" xfId="0" applyFont="1"/>
    <xf numFmtId="0" fontId="1" fillId="0" borderId="0" xfId="0" applyFont="1"/>
    <xf numFmtId="0" fontId="8" fillId="0" borderId="0" xfId="0" applyFont="1" applyAlignment="1">
      <alignment horizontal="left"/>
    </xf>
    <xf numFmtId="4" fontId="0" fillId="0" borderId="0" xfId="0" applyNumberFormat="1" applyFont="1" applyBorder="1" applyAlignment="1" applyProtection="1">
      <alignment horizontal="center"/>
    </xf>
    <xf numFmtId="0" fontId="6" fillId="4" borderId="0" xfId="0" applyFont="1" applyFill="1"/>
    <xf numFmtId="4" fontId="8" fillId="0" borderId="0" xfId="0" applyNumberFormat="1" applyFont="1" applyBorder="1" applyAlignment="1" applyProtection="1">
      <alignment horizontal="right"/>
    </xf>
    <xf numFmtId="4" fontId="8" fillId="0" borderId="0" xfId="0" applyNumberFormat="1" applyFont="1" applyBorder="1" applyAlignment="1" applyProtection="1">
      <alignment horizontal="center"/>
    </xf>
    <xf numFmtId="0" fontId="6" fillId="4" borderId="0" xfId="0" applyFont="1" applyFill="1" applyAlignment="1">
      <alignment horizontal="left" vertical="top"/>
    </xf>
    <xf numFmtId="0" fontId="4" fillId="3" borderId="0" xfId="0" applyFont="1" applyFill="1" applyBorder="1" applyAlignment="1" applyProtection="1"/>
    <xf numFmtId="4" fontId="0" fillId="0" borderId="0" xfId="0" applyNumberFormat="1"/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7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8" customWidth="1"/>
    <col min="2" max="2" width="88.140625" customWidth="1"/>
    <col min="3" max="3" width="16.28515625" customWidth="1"/>
    <col min="4" max="4" width="16" customWidth="1"/>
    <col min="5" max="5" width="15.42578125" customWidth="1"/>
    <col min="6" max="6" width="9.42578125" style="28" customWidth="1"/>
    <col min="7" max="7" width="8.140625" style="28" customWidth="1"/>
    <col min="8" max="9" width="8.85546875" style="1" customWidth="1"/>
  </cols>
  <sheetData>
    <row r="2" spans="1:9" x14ac:dyDescent="0.2">
      <c r="A2" s="34" t="s">
        <v>0</v>
      </c>
      <c r="B2" s="34"/>
      <c r="C2" s="34"/>
      <c r="D2" s="34"/>
      <c r="E2" s="34"/>
      <c r="F2" s="34"/>
      <c r="G2" s="34"/>
    </row>
    <row r="5" spans="1:9" s="5" customFormat="1" ht="25.5" x14ac:dyDescent="0.2">
      <c r="A5" s="35" t="s">
        <v>1</v>
      </c>
      <c r="B5" s="35" t="s">
        <v>2</v>
      </c>
      <c r="C5" s="2" t="s">
        <v>3</v>
      </c>
      <c r="D5" s="2" t="s">
        <v>4</v>
      </c>
      <c r="E5" s="2" t="s">
        <v>5</v>
      </c>
      <c r="F5" s="3" t="s">
        <v>6</v>
      </c>
      <c r="G5" s="3" t="s">
        <v>7</v>
      </c>
      <c r="H5" s="4"/>
      <c r="I5" s="4"/>
    </row>
    <row r="6" spans="1:9" s="31" customFormat="1" ht="11.25" x14ac:dyDescent="0.2">
      <c r="A6" s="35"/>
      <c r="B6" s="35"/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30"/>
      <c r="I6" s="30"/>
    </row>
    <row r="7" spans="1:9" x14ac:dyDescent="0.2">
      <c r="A7" s="33" t="s">
        <v>8</v>
      </c>
      <c r="B7" s="33"/>
      <c r="C7" s="6"/>
      <c r="D7" s="6"/>
      <c r="E7" s="6"/>
      <c r="F7" s="7"/>
      <c r="G7" s="7"/>
    </row>
    <row r="8" spans="1:9" x14ac:dyDescent="0.2">
      <c r="A8" s="32" t="s">
        <v>9</v>
      </c>
      <c r="B8" s="33"/>
      <c r="C8" s="8">
        <f>SUM(C9+C95)</f>
        <v>5360363430.3900003</v>
      </c>
      <c r="D8" s="8">
        <f>SUM(D9+D95)</f>
        <v>13648103000</v>
      </c>
      <c r="E8" s="8">
        <f>SUM(E9+E95)</f>
        <v>6023305316.5500002</v>
      </c>
      <c r="F8" s="8">
        <f>E8/C8*100</f>
        <v>112.36748020482199</v>
      </c>
      <c r="G8" s="8">
        <f>E8/D8*100</f>
        <v>44.132912219009484</v>
      </c>
    </row>
    <row r="9" spans="1:9" s="12" customFormat="1" x14ac:dyDescent="0.2">
      <c r="A9" s="9">
        <v>6</v>
      </c>
      <c r="B9" s="10" t="s">
        <v>10</v>
      </c>
      <c r="C9" s="11">
        <f>SUM(C10+C27+C47+C65+C80+C87+C90)</f>
        <v>5248422561.6300001</v>
      </c>
      <c r="D9" s="11">
        <v>12460580000</v>
      </c>
      <c r="E9" s="11">
        <v>5970081664.3100004</v>
      </c>
      <c r="F9" s="11">
        <f>E9/C9*100</f>
        <v>113.75001906202984</v>
      </c>
      <c r="G9" s="11">
        <f>E9/D9*100</f>
        <v>47.911747802349488</v>
      </c>
      <c r="H9" s="1"/>
      <c r="I9" s="1"/>
    </row>
    <row r="10" spans="1:9" x14ac:dyDescent="0.2">
      <c r="A10" s="13">
        <v>61</v>
      </c>
      <c r="B10" s="14" t="s">
        <v>11</v>
      </c>
      <c r="C10" s="15">
        <f>SUM(C11+C19+C23)</f>
        <v>2560824414.4300003</v>
      </c>
      <c r="D10" s="15">
        <v>5841539100</v>
      </c>
      <c r="E10" s="15">
        <v>3009645700.77</v>
      </c>
      <c r="F10" s="15">
        <f t="shared" ref="F10:F73" si="0">E10/C10*100</f>
        <v>117.52643733834051</v>
      </c>
      <c r="G10" s="15">
        <f>E10/D10*100</f>
        <v>51.521450926691557</v>
      </c>
    </row>
    <row r="11" spans="1:9" x14ac:dyDescent="0.2">
      <c r="A11" s="13">
        <v>611</v>
      </c>
      <c r="B11" s="14" t="s">
        <v>12</v>
      </c>
      <c r="C11" s="15">
        <f>+C12+C13+C14+C15+C16+C17-C18</f>
        <v>2397640023.7300005</v>
      </c>
      <c r="D11" s="15">
        <v>5463000000</v>
      </c>
      <c r="E11" s="15">
        <v>2821141905.2600002</v>
      </c>
      <c r="F11" s="15">
        <f t="shared" si="0"/>
        <v>117.66328044821171</v>
      </c>
      <c r="G11" s="15">
        <f>E11/D11*100</f>
        <v>51.640891547867476</v>
      </c>
    </row>
    <row r="12" spans="1:9" x14ac:dyDescent="0.2">
      <c r="A12" s="16">
        <v>6111</v>
      </c>
      <c r="B12" s="17" t="s">
        <v>13</v>
      </c>
      <c r="C12" s="18">
        <v>2179442793.3499999</v>
      </c>
      <c r="D12" s="18" t="s">
        <v>14</v>
      </c>
      <c r="E12" s="18">
        <v>2713482456.29</v>
      </c>
      <c r="F12" s="18">
        <f t="shared" si="0"/>
        <v>124.50349532318457</v>
      </c>
      <c r="G12" s="18"/>
    </row>
    <row r="13" spans="1:9" x14ac:dyDescent="0.2">
      <c r="A13" s="16">
        <v>6112</v>
      </c>
      <c r="B13" s="17" t="s">
        <v>15</v>
      </c>
      <c r="C13" s="18">
        <v>194505439.09</v>
      </c>
      <c r="D13" s="18" t="s">
        <v>14</v>
      </c>
      <c r="E13" s="18">
        <v>216555167.47999999</v>
      </c>
      <c r="F13" s="18">
        <f t="shared" si="0"/>
        <v>111.33630426643097</v>
      </c>
      <c r="G13" s="18"/>
    </row>
    <row r="14" spans="1:9" x14ac:dyDescent="0.2">
      <c r="A14" s="16">
        <v>6113</v>
      </c>
      <c r="B14" s="17" t="s">
        <v>16</v>
      </c>
      <c r="C14" s="18">
        <v>63992115.189999998</v>
      </c>
      <c r="D14" s="18" t="s">
        <v>14</v>
      </c>
      <c r="E14" s="18">
        <v>75128467.219999999</v>
      </c>
      <c r="F14" s="18">
        <f t="shared" si="0"/>
        <v>117.40269406150254</v>
      </c>
      <c r="G14" s="18"/>
    </row>
    <row r="15" spans="1:9" x14ac:dyDescent="0.2">
      <c r="A15" s="16">
        <v>6114</v>
      </c>
      <c r="B15" s="17" t="s">
        <v>17</v>
      </c>
      <c r="C15" s="18">
        <v>217867836.34999999</v>
      </c>
      <c r="D15" s="18" t="s">
        <v>14</v>
      </c>
      <c r="E15" s="18">
        <v>318076279.02999997</v>
      </c>
      <c r="F15" s="18">
        <f t="shared" si="0"/>
        <v>145.99506028921923</v>
      </c>
      <c r="G15" s="18"/>
    </row>
    <row r="16" spans="1:9" x14ac:dyDescent="0.2">
      <c r="A16" s="16">
        <v>6115</v>
      </c>
      <c r="B16" s="17" t="s">
        <v>18</v>
      </c>
      <c r="C16" s="18">
        <v>43635781.009999998</v>
      </c>
      <c r="D16" s="18" t="s">
        <v>14</v>
      </c>
      <c r="E16" s="18">
        <v>62118144.840000004</v>
      </c>
      <c r="F16" s="18">
        <f t="shared" si="0"/>
        <v>142.35598264132</v>
      </c>
      <c r="G16" s="18"/>
    </row>
    <row r="17" spans="1:7" x14ac:dyDescent="0.2">
      <c r="A17" s="16">
        <v>6116</v>
      </c>
      <c r="B17" s="17" t="s">
        <v>19</v>
      </c>
      <c r="C17" s="18">
        <v>1438914.73</v>
      </c>
      <c r="D17" s="18" t="s">
        <v>14</v>
      </c>
      <c r="E17" s="18">
        <v>3569200.38</v>
      </c>
      <c r="F17" s="18">
        <f t="shared" si="0"/>
        <v>248.04808134808653</v>
      </c>
      <c r="G17" s="18"/>
    </row>
    <row r="18" spans="1:7" x14ac:dyDescent="0.2">
      <c r="A18" s="16">
        <v>6117</v>
      </c>
      <c r="B18" s="17" t="s">
        <v>20</v>
      </c>
      <c r="C18" s="18">
        <v>303242855.99000001</v>
      </c>
      <c r="D18" s="18" t="s">
        <v>14</v>
      </c>
      <c r="E18" s="18">
        <v>-567787809.98000002</v>
      </c>
      <c r="F18" s="18">
        <f t="shared" si="0"/>
        <v>-187.2386434715296</v>
      </c>
      <c r="G18" s="18"/>
    </row>
    <row r="19" spans="1:7" x14ac:dyDescent="0.2">
      <c r="A19" s="13">
        <v>613</v>
      </c>
      <c r="B19" s="14" t="s">
        <v>21</v>
      </c>
      <c r="C19" s="15">
        <f>SUM(C20:C22)</f>
        <v>117059080.77000001</v>
      </c>
      <c r="D19" s="15">
        <v>295000000</v>
      </c>
      <c r="E19" s="15">
        <v>146725726.34</v>
      </c>
      <c r="F19" s="15">
        <f t="shared" si="0"/>
        <v>125.3433098695603</v>
      </c>
      <c r="G19" s="15">
        <f>E19/D19*100</f>
        <v>49.737534352542376</v>
      </c>
    </row>
    <row r="20" spans="1:7" x14ac:dyDescent="0.2">
      <c r="A20" s="16">
        <v>6131</v>
      </c>
      <c r="B20" s="19" t="s">
        <v>22</v>
      </c>
      <c r="C20" s="18">
        <v>340713.33</v>
      </c>
      <c r="D20" s="18" t="s">
        <v>14</v>
      </c>
      <c r="E20" s="18">
        <v>211804.98</v>
      </c>
      <c r="F20" s="18">
        <f t="shared" si="0"/>
        <v>62.165158023021874</v>
      </c>
      <c r="G20" s="18"/>
    </row>
    <row r="21" spans="1:7" x14ac:dyDescent="0.2">
      <c r="A21" s="16">
        <v>6132</v>
      </c>
      <c r="B21" s="19" t="s">
        <v>23</v>
      </c>
      <c r="C21" s="18">
        <v>1117199.57</v>
      </c>
      <c r="D21" s="18" t="s">
        <v>14</v>
      </c>
      <c r="E21" s="18">
        <v>1603049.5</v>
      </c>
      <c r="F21" s="18">
        <f t="shared" si="0"/>
        <v>143.48819522012525</v>
      </c>
      <c r="G21" s="18"/>
    </row>
    <row r="22" spans="1:7" x14ac:dyDescent="0.2">
      <c r="A22" s="16">
        <v>6134</v>
      </c>
      <c r="B22" s="19" t="s">
        <v>24</v>
      </c>
      <c r="C22" s="18">
        <v>115601167.87</v>
      </c>
      <c r="D22" s="18" t="s">
        <v>14</v>
      </c>
      <c r="E22" s="18">
        <v>144910871.86000001</v>
      </c>
      <c r="F22" s="18">
        <f t="shared" si="0"/>
        <v>125.3541590712651</v>
      </c>
      <c r="G22" s="18"/>
    </row>
    <row r="23" spans="1:7" x14ac:dyDescent="0.2">
      <c r="A23" s="13">
        <v>614</v>
      </c>
      <c r="B23" s="20" t="s">
        <v>25</v>
      </c>
      <c r="C23" s="15">
        <f>SUM(C24:C26)</f>
        <v>46125309.93</v>
      </c>
      <c r="D23" s="15">
        <v>83539100</v>
      </c>
      <c r="E23" s="15">
        <v>41778069.170000002</v>
      </c>
      <c r="F23" s="15">
        <f t="shared" si="0"/>
        <v>90.575151112052382</v>
      </c>
      <c r="G23" s="15">
        <f>E23/D23*100</f>
        <v>50.010197823534128</v>
      </c>
    </row>
    <row r="24" spans="1:7" x14ac:dyDescent="0.2">
      <c r="A24" s="16">
        <v>6142</v>
      </c>
      <c r="B24" s="19" t="s">
        <v>26</v>
      </c>
      <c r="C24" s="18">
        <v>7260658.5999999996</v>
      </c>
      <c r="D24" s="18" t="s">
        <v>14</v>
      </c>
      <c r="E24" s="18">
        <v>1106986.8799999999</v>
      </c>
      <c r="F24" s="18">
        <f t="shared" si="0"/>
        <v>15.246370074472306</v>
      </c>
      <c r="G24" s="18"/>
    </row>
    <row r="25" spans="1:7" x14ac:dyDescent="0.2">
      <c r="A25" s="16">
        <v>6145</v>
      </c>
      <c r="B25" s="19" t="s">
        <v>27</v>
      </c>
      <c r="C25" s="18">
        <v>38810151.329999998</v>
      </c>
      <c r="D25" s="18" t="s">
        <v>14</v>
      </c>
      <c r="E25" s="18">
        <v>40669482.289999999</v>
      </c>
      <c r="F25" s="18">
        <f t="shared" si="0"/>
        <v>104.79083666587702</v>
      </c>
      <c r="G25" s="18"/>
    </row>
    <row r="26" spans="1:7" x14ac:dyDescent="0.2">
      <c r="A26" s="16">
        <v>6147</v>
      </c>
      <c r="B26" s="19" t="s">
        <v>28</v>
      </c>
      <c r="C26" s="18">
        <v>54500</v>
      </c>
      <c r="D26" s="18" t="s">
        <v>14</v>
      </c>
      <c r="E26" s="18">
        <v>1600</v>
      </c>
      <c r="F26" s="18">
        <f t="shared" si="0"/>
        <v>2.9357798165137616</v>
      </c>
      <c r="G26" s="18"/>
    </row>
    <row r="27" spans="1:7" x14ac:dyDescent="0.2">
      <c r="A27" s="13">
        <v>63</v>
      </c>
      <c r="B27" s="20" t="s">
        <v>29</v>
      </c>
      <c r="C27" s="15">
        <f>SUM(C28+C30+C33+C36+C38+C40+C43+C46)</f>
        <v>974050088.58000004</v>
      </c>
      <c r="D27" s="15">
        <v>3034639000</v>
      </c>
      <c r="E27" s="15">
        <v>1177173662.8399999</v>
      </c>
      <c r="F27" s="15">
        <f t="shared" si="0"/>
        <v>120.85350400779899</v>
      </c>
      <c r="G27" s="15">
        <f>E27/D27*100</f>
        <v>38.791225672641779</v>
      </c>
    </row>
    <row r="28" spans="1:7" x14ac:dyDescent="0.2">
      <c r="A28" s="13">
        <v>631</v>
      </c>
      <c r="B28" s="20" t="s">
        <v>30</v>
      </c>
      <c r="C28" s="15">
        <f>+C29</f>
        <v>0</v>
      </c>
      <c r="D28" s="15">
        <v>9178000</v>
      </c>
      <c r="E28" s="15">
        <v>13890.87</v>
      </c>
      <c r="F28" s="15"/>
      <c r="G28" s="15">
        <f>E28/D28*100</f>
        <v>0.1513496404445413</v>
      </c>
    </row>
    <row r="29" spans="1:7" x14ac:dyDescent="0.2">
      <c r="A29" s="16">
        <v>6311</v>
      </c>
      <c r="B29" s="19" t="s">
        <v>31</v>
      </c>
      <c r="C29" s="18">
        <v>0</v>
      </c>
      <c r="D29" s="18" t="s">
        <v>14</v>
      </c>
      <c r="E29" s="18">
        <v>13890.87</v>
      </c>
      <c r="F29" s="18"/>
      <c r="G29" s="18"/>
    </row>
    <row r="30" spans="1:7" x14ac:dyDescent="0.2">
      <c r="A30" s="13">
        <v>632</v>
      </c>
      <c r="B30" s="20" t="s">
        <v>32</v>
      </c>
      <c r="C30" s="15">
        <f>SUM(C31:C32)</f>
        <v>1961978.3599999999</v>
      </c>
      <c r="D30" s="15">
        <v>22469000</v>
      </c>
      <c r="E30" s="15">
        <v>6948559.9000000004</v>
      </c>
      <c r="F30" s="15">
        <f t="shared" si="0"/>
        <v>354.16088381321396</v>
      </c>
      <c r="G30" s="15">
        <f>E30/D30*100</f>
        <v>30.92509635497797</v>
      </c>
    </row>
    <row r="31" spans="1:7" x14ac:dyDescent="0.2">
      <c r="A31" s="16">
        <v>6321</v>
      </c>
      <c r="B31" s="19" t="s">
        <v>33</v>
      </c>
      <c r="C31" s="18">
        <v>707310.97</v>
      </c>
      <c r="D31" s="18" t="s">
        <v>14</v>
      </c>
      <c r="E31" s="18">
        <v>1291409.3700000001</v>
      </c>
      <c r="F31" s="18">
        <f t="shared" si="0"/>
        <v>182.58014151823491</v>
      </c>
      <c r="G31" s="18"/>
    </row>
    <row r="32" spans="1:7" x14ac:dyDescent="0.2">
      <c r="A32" s="16">
        <v>6323</v>
      </c>
      <c r="B32" s="19" t="s">
        <v>34</v>
      </c>
      <c r="C32" s="18">
        <v>1254667.3899999999</v>
      </c>
      <c r="D32" s="18" t="s">
        <v>14</v>
      </c>
      <c r="E32" s="18">
        <v>5657150.5300000003</v>
      </c>
      <c r="F32" s="18">
        <f t="shared" si="0"/>
        <v>450.88846455154948</v>
      </c>
      <c r="G32" s="18"/>
    </row>
    <row r="33" spans="1:7" x14ac:dyDescent="0.2">
      <c r="A33" s="13">
        <v>633</v>
      </c>
      <c r="B33" s="20" t="s">
        <v>35</v>
      </c>
      <c r="C33" s="15">
        <f>SUM(C34:C35)</f>
        <v>96944533.650000006</v>
      </c>
      <c r="D33" s="15">
        <v>86076000</v>
      </c>
      <c r="E33" s="15">
        <v>27488633.039999999</v>
      </c>
      <c r="F33" s="15">
        <f t="shared" si="0"/>
        <v>28.35501085522009</v>
      </c>
      <c r="G33" s="15">
        <f>E33/D33*100</f>
        <v>31.935304893350065</v>
      </c>
    </row>
    <row r="34" spans="1:7" x14ac:dyDescent="0.2">
      <c r="A34" s="16">
        <v>6331</v>
      </c>
      <c r="B34" s="19" t="s">
        <v>36</v>
      </c>
      <c r="C34" s="18">
        <v>95520533.650000006</v>
      </c>
      <c r="D34" s="18" t="s">
        <v>14</v>
      </c>
      <c r="E34" s="18">
        <v>24898387.829999998</v>
      </c>
      <c r="F34" s="18">
        <f t="shared" si="0"/>
        <v>26.066005788065439</v>
      </c>
      <c r="G34" s="18"/>
    </row>
    <row r="35" spans="1:7" x14ac:dyDescent="0.2">
      <c r="A35" s="16">
        <v>6332</v>
      </c>
      <c r="B35" s="19" t="s">
        <v>37</v>
      </c>
      <c r="C35" s="18">
        <v>1424000</v>
      </c>
      <c r="D35" s="18" t="s">
        <v>14</v>
      </c>
      <c r="E35" s="18">
        <v>2590245.21</v>
      </c>
      <c r="F35" s="18">
        <f t="shared" si="0"/>
        <v>181.8992422752809</v>
      </c>
      <c r="G35" s="18"/>
    </row>
    <row r="36" spans="1:7" x14ac:dyDescent="0.2">
      <c r="A36" s="13">
        <v>634</v>
      </c>
      <c r="B36" s="20" t="s">
        <v>38</v>
      </c>
      <c r="C36" s="15">
        <f>SUM(C37)</f>
        <v>7434750.5599999996</v>
      </c>
      <c r="D36" s="15">
        <v>4117000</v>
      </c>
      <c r="E36" s="15">
        <v>14786765.98</v>
      </c>
      <c r="F36" s="15">
        <f t="shared" si="0"/>
        <v>198.88718337848312</v>
      </c>
      <c r="G36" s="15">
        <f>E36/D36*100</f>
        <v>359.16361379645372</v>
      </c>
    </row>
    <row r="37" spans="1:7" x14ac:dyDescent="0.2">
      <c r="A37" s="16">
        <v>6341</v>
      </c>
      <c r="B37" s="19" t="s">
        <v>39</v>
      </c>
      <c r="C37" s="18">
        <v>7434750.5599999996</v>
      </c>
      <c r="D37" s="18" t="s">
        <v>14</v>
      </c>
      <c r="E37" s="18">
        <v>14786765.98</v>
      </c>
      <c r="F37" s="18">
        <f t="shared" si="0"/>
        <v>198.88718337848312</v>
      </c>
      <c r="G37" s="18"/>
    </row>
    <row r="38" spans="1:7" x14ac:dyDescent="0.2">
      <c r="A38" s="13">
        <v>635</v>
      </c>
      <c r="B38" s="20" t="s">
        <v>40</v>
      </c>
      <c r="C38" s="15">
        <f>SUM(C39)</f>
        <v>27858389</v>
      </c>
      <c r="D38" s="15">
        <v>319937000</v>
      </c>
      <c r="E38" s="15">
        <v>151933284.91</v>
      </c>
      <c r="F38" s="15">
        <f t="shared" si="0"/>
        <v>545.37713903700603</v>
      </c>
      <c r="G38" s="15">
        <f>E38/D38*100</f>
        <v>47.488500832976491</v>
      </c>
    </row>
    <row r="39" spans="1:7" x14ac:dyDescent="0.2">
      <c r="A39" s="16">
        <v>6351</v>
      </c>
      <c r="B39" s="19" t="s">
        <v>41</v>
      </c>
      <c r="C39" s="18">
        <v>27858389</v>
      </c>
      <c r="D39" s="18" t="s">
        <v>14</v>
      </c>
      <c r="E39" s="18">
        <v>151933284.91</v>
      </c>
      <c r="F39" s="18">
        <f t="shared" si="0"/>
        <v>545.37713903700603</v>
      </c>
      <c r="G39" s="18"/>
    </row>
    <row r="40" spans="1:7" x14ac:dyDescent="0.2">
      <c r="A40" s="13">
        <v>636</v>
      </c>
      <c r="B40" s="20" t="s">
        <v>42</v>
      </c>
      <c r="C40" s="15">
        <f>SUM(C41:C42)</f>
        <v>779212841</v>
      </c>
      <c r="D40" s="15">
        <v>1699082000</v>
      </c>
      <c r="E40" s="15">
        <v>863247614.76999998</v>
      </c>
      <c r="F40" s="15">
        <f t="shared" si="0"/>
        <v>110.78457250039082</v>
      </c>
      <c r="G40" s="15">
        <f>E40/D40*100</f>
        <v>50.806707078881416</v>
      </c>
    </row>
    <row r="41" spans="1:7" x14ac:dyDescent="0.2">
      <c r="A41" s="16">
        <v>6361</v>
      </c>
      <c r="B41" s="19" t="s">
        <v>43</v>
      </c>
      <c r="C41" s="18">
        <v>769955793</v>
      </c>
      <c r="D41" s="18" t="s">
        <v>14</v>
      </c>
      <c r="E41" s="18">
        <v>857900494.97000003</v>
      </c>
      <c r="F41" s="18">
        <f t="shared" si="0"/>
        <v>111.42204562515707</v>
      </c>
      <c r="G41" s="18"/>
    </row>
    <row r="42" spans="1:7" x14ac:dyDescent="0.2">
      <c r="A42" s="16">
        <v>6362</v>
      </c>
      <c r="B42" s="19" t="s">
        <v>44</v>
      </c>
      <c r="C42" s="18">
        <v>9257048</v>
      </c>
      <c r="D42" s="18" t="s">
        <v>14</v>
      </c>
      <c r="E42" s="18">
        <v>5347119.8</v>
      </c>
      <c r="F42" s="18">
        <f t="shared" si="0"/>
        <v>57.762688494215432</v>
      </c>
      <c r="G42" s="18"/>
    </row>
    <row r="43" spans="1:7" x14ac:dyDescent="0.2">
      <c r="A43" s="13">
        <v>638</v>
      </c>
      <c r="B43" s="20" t="s">
        <v>45</v>
      </c>
      <c r="C43" s="15">
        <f>SUM(C44:C45)</f>
        <v>60637596.010000005</v>
      </c>
      <c r="D43" s="15">
        <v>875827000</v>
      </c>
      <c r="E43" s="15">
        <v>112754913.37</v>
      </c>
      <c r="F43" s="15">
        <f t="shared" si="0"/>
        <v>185.94885152011156</v>
      </c>
      <c r="G43" s="15">
        <f>E43/D43*100</f>
        <v>12.874107942550298</v>
      </c>
    </row>
    <row r="44" spans="1:7" x14ac:dyDescent="0.2">
      <c r="A44" s="16">
        <v>6381</v>
      </c>
      <c r="B44" s="19" t="s">
        <v>46</v>
      </c>
      <c r="C44" s="18">
        <v>12720237.17</v>
      </c>
      <c r="D44" s="18" t="s">
        <v>14</v>
      </c>
      <c r="E44" s="18">
        <v>36703136</v>
      </c>
      <c r="F44" s="18">
        <f t="shared" si="0"/>
        <v>288.54128668734563</v>
      </c>
      <c r="G44" s="18"/>
    </row>
    <row r="45" spans="1:7" x14ac:dyDescent="0.2">
      <c r="A45" s="16">
        <v>6382</v>
      </c>
      <c r="B45" s="19" t="s">
        <v>47</v>
      </c>
      <c r="C45" s="18">
        <v>47917358.840000004</v>
      </c>
      <c r="D45" s="18" t="s">
        <v>14</v>
      </c>
      <c r="E45" s="18">
        <v>76051777.370000005</v>
      </c>
      <c r="F45" s="18">
        <f t="shared" si="0"/>
        <v>158.71446008521281</v>
      </c>
      <c r="G45" s="18"/>
    </row>
    <row r="46" spans="1:7" x14ac:dyDescent="0.2">
      <c r="A46" s="13">
        <v>639</v>
      </c>
      <c r="B46" s="20" t="s">
        <v>48</v>
      </c>
      <c r="C46" s="15">
        <v>0</v>
      </c>
      <c r="D46" s="15">
        <v>17953000</v>
      </c>
      <c r="E46" s="15">
        <v>0</v>
      </c>
      <c r="F46" s="15"/>
      <c r="G46" s="15">
        <f>E46/D46*100</f>
        <v>0</v>
      </c>
    </row>
    <row r="47" spans="1:7" x14ac:dyDescent="0.2">
      <c r="A47" s="13">
        <v>64</v>
      </c>
      <c r="B47" s="20" t="s">
        <v>49</v>
      </c>
      <c r="C47" s="15">
        <f>SUM(C48+C56+C63)</f>
        <v>201341213.65999997</v>
      </c>
      <c r="D47" s="15">
        <v>438734000</v>
      </c>
      <c r="E47" s="15">
        <v>202829127.88</v>
      </c>
      <c r="F47" s="15">
        <f t="shared" si="0"/>
        <v>100.73900131669646</v>
      </c>
      <c r="G47" s="15">
        <f>E47/D47*100</f>
        <v>46.230546955558495</v>
      </c>
    </row>
    <row r="48" spans="1:7" x14ac:dyDescent="0.2">
      <c r="A48" s="13">
        <v>641</v>
      </c>
      <c r="B48" s="20" t="s">
        <v>50</v>
      </c>
      <c r="C48" s="15">
        <f>SUM(C49:C55)</f>
        <v>803364.6</v>
      </c>
      <c r="D48" s="15">
        <v>12213000</v>
      </c>
      <c r="E48" s="15">
        <v>724905.62</v>
      </c>
      <c r="F48" s="15">
        <f t="shared" si="0"/>
        <v>90.233702107361964</v>
      </c>
      <c r="G48" s="15">
        <f>E48/D48*100</f>
        <v>5.9355246049291734</v>
      </c>
    </row>
    <row r="49" spans="1:7" x14ac:dyDescent="0.2">
      <c r="A49" s="16">
        <v>6413</v>
      </c>
      <c r="B49" s="19" t="s">
        <v>51</v>
      </c>
      <c r="C49" s="18">
        <v>124</v>
      </c>
      <c r="D49" s="18" t="s">
        <v>14</v>
      </c>
      <c r="E49" s="18">
        <v>144853.95000000001</v>
      </c>
      <c r="F49" s="18"/>
      <c r="G49" s="18"/>
    </row>
    <row r="50" spans="1:7" x14ac:dyDescent="0.2">
      <c r="A50" s="16">
        <v>6413</v>
      </c>
      <c r="B50" s="19" t="s">
        <v>52</v>
      </c>
      <c r="C50" s="18">
        <v>134685.04999999999</v>
      </c>
      <c r="D50" s="18" t="s">
        <v>14</v>
      </c>
      <c r="E50" s="18">
        <v>97539.51</v>
      </c>
      <c r="F50" s="18">
        <f t="shared" si="0"/>
        <v>72.420443100403503</v>
      </c>
      <c r="G50" s="18"/>
    </row>
    <row r="51" spans="1:7" x14ac:dyDescent="0.2">
      <c r="A51" s="16">
        <v>6414</v>
      </c>
      <c r="B51" s="19" t="s">
        <v>53</v>
      </c>
      <c r="C51" s="18">
        <v>569660.37</v>
      </c>
      <c r="D51" s="18" t="s">
        <v>14</v>
      </c>
      <c r="E51" s="18">
        <v>416458.65</v>
      </c>
      <c r="F51" s="18">
        <f t="shared" si="0"/>
        <v>73.106480972162416</v>
      </c>
      <c r="G51" s="18"/>
    </row>
    <row r="52" spans="1:7" x14ac:dyDescent="0.2">
      <c r="A52" s="16">
        <v>6415</v>
      </c>
      <c r="B52" s="19" t="s">
        <v>54</v>
      </c>
      <c r="C52" s="18">
        <v>28578.18</v>
      </c>
      <c r="D52" s="18" t="s">
        <v>14</v>
      </c>
      <c r="E52" s="18">
        <v>29159.19</v>
      </c>
      <c r="F52" s="18">
        <f t="shared" si="0"/>
        <v>102.03305458920056</v>
      </c>
      <c r="G52" s="18"/>
    </row>
    <row r="53" spans="1:7" x14ac:dyDescent="0.2">
      <c r="A53" s="16">
        <v>6416</v>
      </c>
      <c r="B53" s="19" t="s">
        <v>55</v>
      </c>
      <c r="C53" s="18">
        <v>70226</v>
      </c>
      <c r="D53" s="18" t="s">
        <v>14</v>
      </c>
      <c r="E53" s="18">
        <v>33174</v>
      </c>
      <c r="F53" s="18">
        <f t="shared" si="0"/>
        <v>47.238914362202031</v>
      </c>
      <c r="G53" s="18"/>
    </row>
    <row r="54" spans="1:7" x14ac:dyDescent="0.2">
      <c r="A54" s="16">
        <v>6417</v>
      </c>
      <c r="B54" s="19" t="s">
        <v>56</v>
      </c>
      <c r="C54" s="18">
        <v>0</v>
      </c>
      <c r="D54" s="18" t="s">
        <v>14</v>
      </c>
      <c r="E54" s="18">
        <v>1900</v>
      </c>
      <c r="F54" s="18"/>
      <c r="G54" s="18"/>
    </row>
    <row r="55" spans="1:7" x14ac:dyDescent="0.2">
      <c r="A55" s="16">
        <v>6419</v>
      </c>
      <c r="B55" s="19" t="s">
        <v>57</v>
      </c>
      <c r="C55" s="18">
        <v>91</v>
      </c>
      <c r="D55" s="18" t="s">
        <v>14</v>
      </c>
      <c r="E55" s="18">
        <v>1820.32</v>
      </c>
      <c r="F55" s="18">
        <f t="shared" si="0"/>
        <v>2000.3516483516482</v>
      </c>
      <c r="G55" s="18"/>
    </row>
    <row r="56" spans="1:7" x14ac:dyDescent="0.2">
      <c r="A56" s="13">
        <v>642</v>
      </c>
      <c r="B56" s="20" t="s">
        <v>58</v>
      </c>
      <c r="C56" s="15">
        <f>SUM(C57:C62)</f>
        <v>200511359.98999998</v>
      </c>
      <c r="D56" s="15">
        <v>426021000</v>
      </c>
      <c r="E56" s="15">
        <v>202082790.38</v>
      </c>
      <c r="F56" s="15">
        <f t="shared" si="0"/>
        <v>100.78371140172726</v>
      </c>
      <c r="G56" s="15">
        <f>E56/D56*100</f>
        <v>47.434936395154224</v>
      </c>
    </row>
    <row r="57" spans="1:7" x14ac:dyDescent="0.2">
      <c r="A57" s="16">
        <v>6421</v>
      </c>
      <c r="B57" s="19" t="s">
        <v>59</v>
      </c>
      <c r="C57" s="18">
        <v>8862101.5399999991</v>
      </c>
      <c r="D57" s="18" t="s">
        <v>14</v>
      </c>
      <c r="E57" s="18">
        <v>4891497.54</v>
      </c>
      <c r="F57" s="18">
        <f t="shared" si="0"/>
        <v>55.195683754262205</v>
      </c>
      <c r="G57" s="18"/>
    </row>
    <row r="58" spans="1:7" x14ac:dyDescent="0.2">
      <c r="A58" s="16">
        <v>6422</v>
      </c>
      <c r="B58" s="19" t="s">
        <v>60</v>
      </c>
      <c r="C58" s="18">
        <v>62188589.960000001</v>
      </c>
      <c r="D58" s="18" t="s">
        <v>14</v>
      </c>
      <c r="E58" s="18">
        <v>58849554.560000002</v>
      </c>
      <c r="F58" s="18">
        <f t="shared" si="0"/>
        <v>94.630790950321142</v>
      </c>
      <c r="G58" s="18"/>
    </row>
    <row r="59" spans="1:7" x14ac:dyDescent="0.2">
      <c r="A59" s="16">
        <v>6423</v>
      </c>
      <c r="B59" s="19" t="s">
        <v>61</v>
      </c>
      <c r="C59" s="18">
        <v>15171713.689999999</v>
      </c>
      <c r="D59" s="18" t="s">
        <v>14</v>
      </c>
      <c r="E59" s="18">
        <v>20538917.16</v>
      </c>
      <c r="F59" s="18">
        <f t="shared" si="0"/>
        <v>135.37638252122858</v>
      </c>
      <c r="G59" s="18"/>
    </row>
    <row r="60" spans="1:7" x14ac:dyDescent="0.2">
      <c r="A60" s="16">
        <v>6424</v>
      </c>
      <c r="B60" s="19" t="s">
        <v>62</v>
      </c>
      <c r="C60" s="18">
        <v>109983931.33</v>
      </c>
      <c r="D60" s="18" t="s">
        <v>14</v>
      </c>
      <c r="E60" s="18">
        <v>115596432.16</v>
      </c>
      <c r="F60" s="18">
        <f t="shared" si="0"/>
        <v>105.10301892479188</v>
      </c>
      <c r="G60" s="18"/>
    </row>
    <row r="61" spans="1:7" x14ac:dyDescent="0.2">
      <c r="A61" s="16">
        <v>6425</v>
      </c>
      <c r="B61" s="19" t="s">
        <v>63</v>
      </c>
      <c r="C61" s="18">
        <v>0</v>
      </c>
      <c r="D61" s="18" t="s">
        <v>14</v>
      </c>
      <c r="E61" s="18">
        <v>473539.27</v>
      </c>
      <c r="F61" s="18"/>
      <c r="G61" s="18"/>
    </row>
    <row r="62" spans="1:7" x14ac:dyDescent="0.2">
      <c r="A62" s="16">
        <v>6429</v>
      </c>
      <c r="B62" s="19" t="s">
        <v>64</v>
      </c>
      <c r="C62" s="18">
        <v>4305023.47</v>
      </c>
      <c r="D62" s="18" t="s">
        <v>14</v>
      </c>
      <c r="E62" s="18">
        <v>1732849.69</v>
      </c>
      <c r="F62" s="18">
        <f t="shared" si="0"/>
        <v>40.251805874591433</v>
      </c>
      <c r="G62" s="18"/>
    </row>
    <row r="63" spans="1:7" x14ac:dyDescent="0.2">
      <c r="A63" s="13">
        <v>643</v>
      </c>
      <c r="B63" s="20" t="s">
        <v>65</v>
      </c>
      <c r="C63" s="15">
        <f>SUM(C64)</f>
        <v>26489.07</v>
      </c>
      <c r="D63" s="15">
        <v>500000</v>
      </c>
      <c r="E63" s="15">
        <v>21431.88</v>
      </c>
      <c r="F63" s="15">
        <f t="shared" si="0"/>
        <v>80.908389762267987</v>
      </c>
      <c r="G63" s="15">
        <f>E63/D63*100</f>
        <v>4.2863759999999997</v>
      </c>
    </row>
    <row r="64" spans="1:7" x14ac:dyDescent="0.2">
      <c r="A64" s="16">
        <v>6432</v>
      </c>
      <c r="B64" s="19" t="s">
        <v>66</v>
      </c>
      <c r="C64" s="18">
        <v>26489.07</v>
      </c>
      <c r="D64" s="18" t="s">
        <v>14</v>
      </c>
      <c r="E64" s="18">
        <v>21431.88</v>
      </c>
      <c r="F64" s="18">
        <f t="shared" si="0"/>
        <v>80.908389762267987</v>
      </c>
      <c r="G64" s="18"/>
    </row>
    <row r="65" spans="1:7" x14ac:dyDescent="0.2">
      <c r="A65" s="13">
        <v>65</v>
      </c>
      <c r="B65" s="20" t="s">
        <v>67</v>
      </c>
      <c r="C65" s="15">
        <f>SUM(C66+C70+C76)</f>
        <v>634556020.26999998</v>
      </c>
      <c r="D65" s="15">
        <v>1471159000</v>
      </c>
      <c r="E65" s="15">
        <v>746722219.98000002</v>
      </c>
      <c r="F65" s="15">
        <f t="shared" si="0"/>
        <v>117.67632740483242</v>
      </c>
      <c r="G65" s="15">
        <f>E65/D65*100</f>
        <v>50.757410992285678</v>
      </c>
    </row>
    <row r="66" spans="1:7" x14ac:dyDescent="0.2">
      <c r="A66" s="13">
        <v>651</v>
      </c>
      <c r="B66" s="20" t="s">
        <v>68</v>
      </c>
      <c r="C66" s="15">
        <f>SUM(C67:C69)</f>
        <v>12937427.68</v>
      </c>
      <c r="D66" s="15">
        <v>42706000</v>
      </c>
      <c r="E66" s="15">
        <v>17568508.809999999</v>
      </c>
      <c r="F66" s="15">
        <f t="shared" si="0"/>
        <v>135.79599627180292</v>
      </c>
      <c r="G66" s="15">
        <f>E66/D66*100</f>
        <v>41.138268182456791</v>
      </c>
    </row>
    <row r="67" spans="1:7" x14ac:dyDescent="0.2">
      <c r="A67" s="16">
        <v>6512</v>
      </c>
      <c r="B67" s="19" t="s">
        <v>69</v>
      </c>
      <c r="C67" s="18">
        <v>6094203.6500000004</v>
      </c>
      <c r="D67" s="18" t="s">
        <v>14</v>
      </c>
      <c r="E67" s="18">
        <v>10434825.09</v>
      </c>
      <c r="F67" s="18">
        <f t="shared" si="0"/>
        <v>171.22540842559468</v>
      </c>
      <c r="G67" s="18"/>
    </row>
    <row r="68" spans="1:7" x14ac:dyDescent="0.2">
      <c r="A68" s="16">
        <v>6513</v>
      </c>
      <c r="B68" s="19" t="s">
        <v>70</v>
      </c>
      <c r="C68" s="18">
        <v>5839857.0300000003</v>
      </c>
      <c r="D68" s="18" t="s">
        <v>14</v>
      </c>
      <c r="E68" s="18">
        <v>6674446.8300000001</v>
      </c>
      <c r="F68" s="18">
        <f t="shared" si="0"/>
        <v>114.29127109983375</v>
      </c>
      <c r="G68" s="18"/>
    </row>
    <row r="69" spans="1:7" x14ac:dyDescent="0.2">
      <c r="A69" s="16">
        <v>6514</v>
      </c>
      <c r="B69" s="19" t="s">
        <v>71</v>
      </c>
      <c r="C69" s="18">
        <v>1003367</v>
      </c>
      <c r="D69" s="18" t="s">
        <v>14</v>
      </c>
      <c r="E69" s="18">
        <v>459236.89</v>
      </c>
      <c r="F69" s="18">
        <f t="shared" si="0"/>
        <v>45.769582814663032</v>
      </c>
      <c r="G69" s="18"/>
    </row>
    <row r="70" spans="1:7" x14ac:dyDescent="0.2">
      <c r="A70" s="13">
        <v>652</v>
      </c>
      <c r="B70" s="20" t="s">
        <v>72</v>
      </c>
      <c r="C70" s="15">
        <f>SUM(C71:C75)</f>
        <v>215960514.54999998</v>
      </c>
      <c r="D70" s="15">
        <v>498453000</v>
      </c>
      <c r="E70" s="15">
        <v>245820424.69999999</v>
      </c>
      <c r="F70" s="15">
        <f t="shared" si="0"/>
        <v>113.82656001363006</v>
      </c>
      <c r="G70" s="15">
        <f>E70/D70*100</f>
        <v>49.31667071920522</v>
      </c>
    </row>
    <row r="71" spans="1:7" x14ac:dyDescent="0.2">
      <c r="A71" s="16">
        <v>6522</v>
      </c>
      <c r="B71" s="19" t="s">
        <v>73</v>
      </c>
      <c r="C71" s="18">
        <v>1590164</v>
      </c>
      <c r="D71" s="18" t="s">
        <v>14</v>
      </c>
      <c r="E71" s="18">
        <v>669054.24</v>
      </c>
      <c r="F71" s="18">
        <f t="shared" si="0"/>
        <v>42.07454325465801</v>
      </c>
      <c r="G71" s="18"/>
    </row>
    <row r="72" spans="1:7" x14ac:dyDescent="0.2">
      <c r="A72" s="16">
        <v>6524</v>
      </c>
      <c r="B72" s="19" t="s">
        <v>74</v>
      </c>
      <c r="C72" s="18">
        <v>376555.14</v>
      </c>
      <c r="D72" s="18" t="s">
        <v>14</v>
      </c>
      <c r="E72" s="18">
        <v>302393.83</v>
      </c>
      <c r="F72" s="18">
        <f t="shared" si="0"/>
        <v>80.305325270556665</v>
      </c>
      <c r="G72" s="18"/>
    </row>
    <row r="73" spans="1:7" x14ac:dyDescent="0.2">
      <c r="A73" s="16">
        <v>6526</v>
      </c>
      <c r="B73" s="19" t="s">
        <v>75</v>
      </c>
      <c r="C73" s="18">
        <v>213423116.41</v>
      </c>
      <c r="D73" s="18" t="s">
        <v>14</v>
      </c>
      <c r="E73" s="18">
        <v>244762689.63</v>
      </c>
      <c r="F73" s="18">
        <f t="shared" si="0"/>
        <v>114.68424496238477</v>
      </c>
      <c r="G73" s="18"/>
    </row>
    <row r="74" spans="1:7" x14ac:dyDescent="0.2">
      <c r="A74" s="16">
        <v>6527</v>
      </c>
      <c r="B74" s="21" t="s">
        <v>76</v>
      </c>
      <c r="C74" s="18">
        <v>451649</v>
      </c>
      <c r="D74" s="22"/>
      <c r="E74" s="18">
        <v>0</v>
      </c>
      <c r="F74" s="22">
        <f t="shared" ref="F74:F137" si="1">E74/C74*100</f>
        <v>0</v>
      </c>
      <c r="G74" s="22"/>
    </row>
    <row r="75" spans="1:7" x14ac:dyDescent="0.2">
      <c r="A75" s="16">
        <v>6528</v>
      </c>
      <c r="B75" s="19" t="s">
        <v>77</v>
      </c>
      <c r="C75" s="18">
        <v>119030</v>
      </c>
      <c r="D75" s="18" t="s">
        <v>14</v>
      </c>
      <c r="E75" s="18">
        <v>86287</v>
      </c>
      <c r="F75" s="18">
        <f t="shared" si="1"/>
        <v>72.491808787700592</v>
      </c>
      <c r="G75" s="18"/>
    </row>
    <row r="76" spans="1:7" x14ac:dyDescent="0.2">
      <c r="A76" s="13">
        <v>653</v>
      </c>
      <c r="B76" s="20" t="s">
        <v>78</v>
      </c>
      <c r="C76" s="15">
        <f>SUM(C77:C79)</f>
        <v>405658078.03999996</v>
      </c>
      <c r="D76" s="15">
        <v>930000000</v>
      </c>
      <c r="E76" s="15">
        <v>483333286.47000003</v>
      </c>
      <c r="F76" s="15">
        <f t="shared" si="1"/>
        <v>119.14795061035144</v>
      </c>
      <c r="G76" s="15">
        <f>E76/D76*100</f>
        <v>51.971321125806455</v>
      </c>
    </row>
    <row r="77" spans="1:7" x14ac:dyDescent="0.2">
      <c r="A77" s="16">
        <v>6531</v>
      </c>
      <c r="B77" s="19" t="s">
        <v>79</v>
      </c>
      <c r="C77" s="18">
        <v>82603506.719999999</v>
      </c>
      <c r="D77" s="18" t="s">
        <v>14</v>
      </c>
      <c r="E77" s="18">
        <v>118762290.87</v>
      </c>
      <c r="F77" s="18">
        <f t="shared" si="1"/>
        <v>143.77390934814301</v>
      </c>
      <c r="G77" s="18"/>
    </row>
    <row r="78" spans="1:7" x14ac:dyDescent="0.2">
      <c r="A78" s="16">
        <v>6532</v>
      </c>
      <c r="B78" s="19" t="s">
        <v>80</v>
      </c>
      <c r="C78" s="18">
        <v>323054365.42000002</v>
      </c>
      <c r="D78" s="18" t="s">
        <v>14</v>
      </c>
      <c r="E78" s="18">
        <v>364570906</v>
      </c>
      <c r="F78" s="18">
        <f t="shared" si="1"/>
        <v>112.85125509015323</v>
      </c>
      <c r="G78" s="18"/>
    </row>
    <row r="79" spans="1:7" x14ac:dyDescent="0.2">
      <c r="A79" s="16">
        <v>6533</v>
      </c>
      <c r="B79" s="19" t="s">
        <v>81</v>
      </c>
      <c r="C79" s="18">
        <v>205.9</v>
      </c>
      <c r="D79" s="18" t="s">
        <v>14</v>
      </c>
      <c r="E79" s="18">
        <v>89.6</v>
      </c>
      <c r="F79" s="18">
        <f t="shared" si="1"/>
        <v>43.516270033997081</v>
      </c>
      <c r="G79" s="18"/>
    </row>
    <row r="80" spans="1:7" x14ac:dyDescent="0.2">
      <c r="A80" s="13">
        <v>66</v>
      </c>
      <c r="B80" s="20" t="s">
        <v>82</v>
      </c>
      <c r="C80" s="15">
        <f>SUM(C81+C84)</f>
        <v>124859889.23999999</v>
      </c>
      <c r="D80" s="15">
        <v>277896000</v>
      </c>
      <c r="E80" s="15">
        <v>133478498.69</v>
      </c>
      <c r="F80" s="15">
        <f t="shared" si="1"/>
        <v>106.90262461584736</v>
      </c>
      <c r="G80" s="15">
        <f>E80/D80*100</f>
        <v>48.03181718700521</v>
      </c>
    </row>
    <row r="81" spans="1:7" x14ac:dyDescent="0.2">
      <c r="A81" s="13">
        <v>661</v>
      </c>
      <c r="B81" s="20" t="s">
        <v>83</v>
      </c>
      <c r="C81" s="15">
        <f>SUM(C82:C83)</f>
        <v>92976131</v>
      </c>
      <c r="D81" s="15">
        <v>254406000</v>
      </c>
      <c r="E81" s="15">
        <v>117926448.90000001</v>
      </c>
      <c r="F81" s="15">
        <f t="shared" si="1"/>
        <v>126.83518622645205</v>
      </c>
      <c r="G81" s="15">
        <f>E81/D81*100</f>
        <v>46.353642956534046</v>
      </c>
    </row>
    <row r="82" spans="1:7" x14ac:dyDescent="0.2">
      <c r="A82" s="16">
        <v>6614</v>
      </c>
      <c r="B82" s="19" t="s">
        <v>84</v>
      </c>
      <c r="C82" s="18">
        <v>9587828</v>
      </c>
      <c r="D82" s="18" t="s">
        <v>14</v>
      </c>
      <c r="E82" s="18">
        <v>8187160.9100000001</v>
      </c>
      <c r="F82" s="18">
        <f t="shared" si="1"/>
        <v>85.391195065243139</v>
      </c>
      <c r="G82" s="18"/>
    </row>
    <row r="83" spans="1:7" x14ac:dyDescent="0.2">
      <c r="A83" s="16">
        <v>6615</v>
      </c>
      <c r="B83" s="19" t="s">
        <v>85</v>
      </c>
      <c r="C83" s="18">
        <v>83388303</v>
      </c>
      <c r="D83" s="18" t="s">
        <v>14</v>
      </c>
      <c r="E83" s="18">
        <v>109739287.98999999</v>
      </c>
      <c r="F83" s="18">
        <f t="shared" si="1"/>
        <v>131.60033726792594</v>
      </c>
      <c r="G83" s="18"/>
    </row>
    <row r="84" spans="1:7" x14ac:dyDescent="0.2">
      <c r="A84" s="13">
        <v>663</v>
      </c>
      <c r="B84" s="20" t="s">
        <v>86</v>
      </c>
      <c r="C84" s="15">
        <f>SUM(C85:C86)</f>
        <v>31883758.239999998</v>
      </c>
      <c r="D84" s="15">
        <v>23490000</v>
      </c>
      <c r="E84" s="15">
        <v>15552049.789999999</v>
      </c>
      <c r="F84" s="15">
        <f t="shared" si="1"/>
        <v>48.777341971214241</v>
      </c>
      <c r="G84" s="15">
        <f>E84/D84*100</f>
        <v>66.207108514261378</v>
      </c>
    </row>
    <row r="85" spans="1:7" x14ac:dyDescent="0.2">
      <c r="A85" s="16">
        <v>6631</v>
      </c>
      <c r="B85" s="19" t="s">
        <v>87</v>
      </c>
      <c r="C85" s="18">
        <v>29280849.239999998</v>
      </c>
      <c r="D85" s="18" t="s">
        <v>14</v>
      </c>
      <c r="E85" s="18">
        <v>14673152.18</v>
      </c>
      <c r="F85" s="18">
        <f t="shared" si="1"/>
        <v>50.111771211728694</v>
      </c>
      <c r="G85" s="18"/>
    </row>
    <row r="86" spans="1:7" x14ac:dyDescent="0.2">
      <c r="A86" s="16">
        <v>6632</v>
      </c>
      <c r="B86" s="19" t="s">
        <v>88</v>
      </c>
      <c r="C86" s="18">
        <v>2602909</v>
      </c>
      <c r="D86" s="18" t="s">
        <v>14</v>
      </c>
      <c r="E86" s="18">
        <v>878897.61</v>
      </c>
      <c r="F86" s="18">
        <f t="shared" si="1"/>
        <v>33.765975299174883</v>
      </c>
      <c r="G86" s="18"/>
    </row>
    <row r="87" spans="1:7" x14ac:dyDescent="0.2">
      <c r="A87" s="13">
        <v>67</v>
      </c>
      <c r="B87" s="20" t="s">
        <v>89</v>
      </c>
      <c r="C87" s="15">
        <f>SUM(C88)</f>
        <v>591707667</v>
      </c>
      <c r="D87" s="15">
        <v>1336514000</v>
      </c>
      <c r="E87" s="15">
        <v>648588035.04999995</v>
      </c>
      <c r="F87" s="15">
        <f t="shared" si="1"/>
        <v>109.61291719243516</v>
      </c>
      <c r="G87" s="15">
        <f>E87/D87*100</f>
        <v>48.528338277788329</v>
      </c>
    </row>
    <row r="88" spans="1:7" x14ac:dyDescent="0.2">
      <c r="A88" s="13">
        <v>673</v>
      </c>
      <c r="B88" s="20" t="s">
        <v>90</v>
      </c>
      <c r="C88" s="15">
        <f>SUM(C89)</f>
        <v>591707667</v>
      </c>
      <c r="D88" s="15">
        <v>1336514000</v>
      </c>
      <c r="E88" s="15">
        <v>648588035.04999995</v>
      </c>
      <c r="F88" s="15">
        <f t="shared" si="1"/>
        <v>109.61291719243516</v>
      </c>
      <c r="G88" s="15">
        <f>E88/D88*100</f>
        <v>48.528338277788329</v>
      </c>
    </row>
    <row r="89" spans="1:7" x14ac:dyDescent="0.2">
      <c r="A89" s="16">
        <v>6731</v>
      </c>
      <c r="B89" s="19" t="s">
        <v>90</v>
      </c>
      <c r="C89" s="18">
        <v>591707667</v>
      </c>
      <c r="D89" s="18" t="s">
        <v>14</v>
      </c>
      <c r="E89" s="18">
        <v>648588035.04999995</v>
      </c>
      <c r="F89" s="18">
        <f t="shared" si="1"/>
        <v>109.61291719243516</v>
      </c>
      <c r="G89" s="18"/>
    </row>
    <row r="90" spans="1:7" x14ac:dyDescent="0.2">
      <c r="A90" s="13">
        <v>68</v>
      </c>
      <c r="B90" s="20" t="s">
        <v>91</v>
      </c>
      <c r="C90" s="15">
        <f>SUM(C91+C93)</f>
        <v>161083268.44999999</v>
      </c>
      <c r="D90" s="15">
        <v>60098900</v>
      </c>
      <c r="E90" s="15">
        <v>51644419.100000001</v>
      </c>
      <c r="F90" s="15">
        <f t="shared" si="1"/>
        <v>32.060697300806481</v>
      </c>
      <c r="G90" s="15">
        <f>E90/D90*100</f>
        <v>85.932386616061194</v>
      </c>
    </row>
    <row r="91" spans="1:7" x14ac:dyDescent="0.2">
      <c r="A91" s="13">
        <v>681</v>
      </c>
      <c r="B91" s="20" t="s">
        <v>92</v>
      </c>
      <c r="C91" s="15">
        <f>SUM(C92)</f>
        <v>11466593.029999999</v>
      </c>
      <c r="D91" s="15">
        <v>27000000</v>
      </c>
      <c r="E91" s="15">
        <v>8559592.1300000008</v>
      </c>
      <c r="F91" s="15">
        <f t="shared" si="1"/>
        <v>74.64808516013062</v>
      </c>
      <c r="G91" s="15">
        <f>E91/D91*100</f>
        <v>31.702193074074074</v>
      </c>
    </row>
    <row r="92" spans="1:7" x14ac:dyDescent="0.2">
      <c r="A92" s="16">
        <v>6819</v>
      </c>
      <c r="B92" s="19" t="s">
        <v>93</v>
      </c>
      <c r="C92" s="18">
        <v>11466593.029999999</v>
      </c>
      <c r="D92" s="18" t="s">
        <v>14</v>
      </c>
      <c r="E92" s="18">
        <v>8559592.1300000008</v>
      </c>
      <c r="F92" s="18">
        <f t="shared" si="1"/>
        <v>74.64808516013062</v>
      </c>
      <c r="G92" s="18"/>
    </row>
    <row r="93" spans="1:7" x14ac:dyDescent="0.2">
      <c r="A93" s="13">
        <v>683</v>
      </c>
      <c r="B93" s="20" t="s">
        <v>94</v>
      </c>
      <c r="C93" s="15">
        <f>SUM(C94)</f>
        <v>149616675.41999999</v>
      </c>
      <c r="D93" s="15">
        <v>33098900</v>
      </c>
      <c r="E93" s="15">
        <v>43084826.969999999</v>
      </c>
      <c r="F93" s="15">
        <f t="shared" si="1"/>
        <v>28.796808142577294</v>
      </c>
      <c r="G93" s="15">
        <f>E93/D93*100</f>
        <v>130.16996628286742</v>
      </c>
    </row>
    <row r="94" spans="1:7" x14ac:dyDescent="0.2">
      <c r="A94" s="16">
        <v>6831</v>
      </c>
      <c r="B94" s="19" t="s">
        <v>94</v>
      </c>
      <c r="C94" s="18">
        <v>149616675.41999999</v>
      </c>
      <c r="D94" s="18" t="s">
        <v>14</v>
      </c>
      <c r="E94" s="18">
        <v>43084826.969999999</v>
      </c>
      <c r="F94" s="18">
        <f t="shared" si="1"/>
        <v>28.796808142577294</v>
      </c>
      <c r="G94" s="18"/>
    </row>
    <row r="95" spans="1:7" x14ac:dyDescent="0.2">
      <c r="A95" s="9">
        <v>7</v>
      </c>
      <c r="B95" s="23" t="s">
        <v>95</v>
      </c>
      <c r="C95" s="11">
        <f>SUM(C96+C102)</f>
        <v>111940868.76000001</v>
      </c>
      <c r="D95" s="11">
        <v>1187523000</v>
      </c>
      <c r="E95" s="11">
        <v>53223652.240000002</v>
      </c>
      <c r="F95" s="11">
        <f t="shared" si="1"/>
        <v>47.546220455114501</v>
      </c>
      <c r="G95" s="11">
        <f>E95/D95*100</f>
        <v>4.4819049601565615</v>
      </c>
    </row>
    <row r="96" spans="1:7" x14ac:dyDescent="0.2">
      <c r="A96" s="13">
        <v>71</v>
      </c>
      <c r="B96" s="20" t="s">
        <v>96</v>
      </c>
      <c r="C96" s="15">
        <f>SUM(C97+C99)</f>
        <v>21060389.5</v>
      </c>
      <c r="D96" s="15">
        <v>53000000</v>
      </c>
      <c r="E96" s="15">
        <v>22975485.170000002</v>
      </c>
      <c r="F96" s="15">
        <f t="shared" si="1"/>
        <v>109.09335352036106</v>
      </c>
      <c r="G96" s="15">
        <f>E96/D96*100</f>
        <v>43.349972018867931</v>
      </c>
    </row>
    <row r="97" spans="1:7" x14ac:dyDescent="0.2">
      <c r="A97" s="13">
        <v>711</v>
      </c>
      <c r="B97" s="20" t="s">
        <v>97</v>
      </c>
      <c r="C97" s="15">
        <f>SUM(C98)</f>
        <v>20723345.43</v>
      </c>
      <c r="D97" s="15">
        <v>50000000</v>
      </c>
      <c r="E97" s="15">
        <v>22618436.359999999</v>
      </c>
      <c r="F97" s="15">
        <f t="shared" si="1"/>
        <v>109.14471525073644</v>
      </c>
      <c r="G97" s="15">
        <f>E97/D97*100</f>
        <v>45.236872720000001</v>
      </c>
    </row>
    <row r="98" spans="1:7" x14ac:dyDescent="0.2">
      <c r="A98" s="16">
        <v>7111</v>
      </c>
      <c r="B98" s="19" t="s">
        <v>98</v>
      </c>
      <c r="C98" s="18">
        <v>20723345.43</v>
      </c>
      <c r="D98" s="18" t="s">
        <v>14</v>
      </c>
      <c r="E98" s="18">
        <v>22618436.359999999</v>
      </c>
      <c r="F98" s="18">
        <f t="shared" si="1"/>
        <v>109.14471525073644</v>
      </c>
      <c r="G98" s="18"/>
    </row>
    <row r="99" spans="1:7" x14ac:dyDescent="0.2">
      <c r="A99" s="13">
        <v>712</v>
      </c>
      <c r="B99" s="20" t="s">
        <v>99</v>
      </c>
      <c r="C99" s="15">
        <f>SUM(C100:C101)</f>
        <v>337044.06999999995</v>
      </c>
      <c r="D99" s="15">
        <v>3000000</v>
      </c>
      <c r="E99" s="15">
        <v>357048.81</v>
      </c>
      <c r="F99" s="15">
        <f t="shared" si="1"/>
        <v>105.93534845458046</v>
      </c>
      <c r="G99" s="15">
        <f>E99/D99*100</f>
        <v>11.901627</v>
      </c>
    </row>
    <row r="100" spans="1:7" x14ac:dyDescent="0.2">
      <c r="A100" s="16">
        <v>7124</v>
      </c>
      <c r="B100" s="19" t="s">
        <v>100</v>
      </c>
      <c r="C100" s="18">
        <v>48618.85</v>
      </c>
      <c r="D100" s="18" t="s">
        <v>14</v>
      </c>
      <c r="E100" s="18">
        <v>71872.83</v>
      </c>
      <c r="F100" s="18">
        <f t="shared" si="1"/>
        <v>147.82914445734525</v>
      </c>
      <c r="G100" s="18"/>
    </row>
    <row r="101" spans="1:7" x14ac:dyDescent="0.2">
      <c r="A101" s="16">
        <v>7126</v>
      </c>
      <c r="B101" s="19" t="s">
        <v>101</v>
      </c>
      <c r="C101" s="18">
        <v>288425.21999999997</v>
      </c>
      <c r="D101" s="18" t="s">
        <v>14</v>
      </c>
      <c r="E101" s="18">
        <v>285175.98</v>
      </c>
      <c r="F101" s="18">
        <f t="shared" si="1"/>
        <v>98.873454963473733</v>
      </c>
      <c r="G101" s="18"/>
    </row>
    <row r="102" spans="1:7" x14ac:dyDescent="0.2">
      <c r="A102" s="13">
        <v>72</v>
      </c>
      <c r="B102" s="20" t="s">
        <v>102</v>
      </c>
      <c r="C102" s="15">
        <f>SUM(C103+C107+C112)</f>
        <v>90880479.260000005</v>
      </c>
      <c r="D102" s="15">
        <v>1134523000</v>
      </c>
      <c r="E102" s="15">
        <v>30248167.07</v>
      </c>
      <c r="F102" s="15">
        <f t="shared" si="1"/>
        <v>33.28345901814955</v>
      </c>
      <c r="G102" s="15">
        <f>E102/D102*100</f>
        <v>2.666157237006213</v>
      </c>
    </row>
    <row r="103" spans="1:7" x14ac:dyDescent="0.2">
      <c r="A103" s="13">
        <v>721</v>
      </c>
      <c r="B103" s="20" t="s">
        <v>103</v>
      </c>
      <c r="C103" s="15">
        <f>SUM(C104:C106)</f>
        <v>90620284.260000005</v>
      </c>
      <c r="D103" s="15">
        <v>1134448000</v>
      </c>
      <c r="E103" s="15">
        <v>30040085.07</v>
      </c>
      <c r="F103" s="15">
        <f t="shared" si="1"/>
        <v>33.149405031451394</v>
      </c>
      <c r="G103" s="15">
        <f>E103/D103*100</f>
        <v>2.647991364081915</v>
      </c>
    </row>
    <row r="104" spans="1:7" x14ac:dyDescent="0.2">
      <c r="A104" s="16">
        <v>7211</v>
      </c>
      <c r="B104" s="19" t="s">
        <v>104</v>
      </c>
      <c r="C104" s="18">
        <v>30680908.870000001</v>
      </c>
      <c r="D104" s="18" t="s">
        <v>14</v>
      </c>
      <c r="E104" s="18">
        <v>29213782.48</v>
      </c>
      <c r="F104" s="18">
        <f t="shared" si="1"/>
        <v>95.21811300891882</v>
      </c>
      <c r="G104" s="18"/>
    </row>
    <row r="105" spans="1:7" x14ac:dyDescent="0.2">
      <c r="A105" s="16">
        <v>7212</v>
      </c>
      <c r="B105" s="19" t="s">
        <v>105</v>
      </c>
      <c r="C105" s="18">
        <v>59937111.390000001</v>
      </c>
      <c r="D105" s="18" t="s">
        <v>14</v>
      </c>
      <c r="E105" s="18">
        <v>824769.77</v>
      </c>
      <c r="F105" s="18">
        <f t="shared" si="1"/>
        <v>1.3760585902002709</v>
      </c>
      <c r="G105" s="18"/>
    </row>
    <row r="106" spans="1:7" x14ac:dyDescent="0.2">
      <c r="A106" s="16">
        <v>7214</v>
      </c>
      <c r="B106" s="19" t="s">
        <v>106</v>
      </c>
      <c r="C106" s="18">
        <v>2264</v>
      </c>
      <c r="D106" s="18" t="s">
        <v>14</v>
      </c>
      <c r="E106" s="18">
        <v>1532.82</v>
      </c>
      <c r="F106" s="18">
        <f t="shared" si="1"/>
        <v>67.704063604240289</v>
      </c>
      <c r="G106" s="18"/>
    </row>
    <row r="107" spans="1:7" x14ac:dyDescent="0.2">
      <c r="A107" s="13">
        <v>722</v>
      </c>
      <c r="B107" s="20" t="s">
        <v>107</v>
      </c>
      <c r="C107" s="15">
        <f>SUM(C108:C111)</f>
        <v>56744</v>
      </c>
      <c r="D107" s="15">
        <v>0</v>
      </c>
      <c r="E107" s="15">
        <v>111910</v>
      </c>
      <c r="F107" s="15">
        <f t="shared" si="1"/>
        <v>197.21908924291554</v>
      </c>
      <c r="G107" s="15"/>
    </row>
    <row r="108" spans="1:7" x14ac:dyDescent="0.2">
      <c r="A108" s="16">
        <v>7221</v>
      </c>
      <c r="B108" s="19" t="s">
        <v>108</v>
      </c>
      <c r="C108" s="18">
        <v>21664</v>
      </c>
      <c r="D108" s="18" t="s">
        <v>14</v>
      </c>
      <c r="E108" s="18">
        <v>741</v>
      </c>
      <c r="F108" s="18">
        <f t="shared" si="1"/>
        <v>3.4204209748892169</v>
      </c>
      <c r="G108" s="18"/>
    </row>
    <row r="109" spans="1:7" x14ac:dyDescent="0.2">
      <c r="A109" s="16">
        <v>7223</v>
      </c>
      <c r="B109" s="19" t="s">
        <v>109</v>
      </c>
      <c r="C109" s="18">
        <v>0</v>
      </c>
      <c r="D109" s="18" t="s">
        <v>14</v>
      </c>
      <c r="E109" s="18">
        <v>500</v>
      </c>
      <c r="F109" s="18"/>
      <c r="G109" s="18"/>
    </row>
    <row r="110" spans="1:7" x14ac:dyDescent="0.2">
      <c r="A110" s="16">
        <v>7226</v>
      </c>
      <c r="B110" s="19" t="s">
        <v>110</v>
      </c>
      <c r="C110" s="18">
        <v>25080</v>
      </c>
      <c r="D110" s="18" t="s">
        <v>14</v>
      </c>
      <c r="E110" s="18">
        <v>94127</v>
      </c>
      <c r="F110" s="18">
        <f t="shared" si="1"/>
        <v>375.30701754385967</v>
      </c>
      <c r="G110" s="18"/>
    </row>
    <row r="111" spans="1:7" x14ac:dyDescent="0.2">
      <c r="A111" s="16">
        <v>7227</v>
      </c>
      <c r="B111" s="19" t="s">
        <v>111</v>
      </c>
      <c r="C111" s="18">
        <v>10000</v>
      </c>
      <c r="D111" s="18" t="s">
        <v>14</v>
      </c>
      <c r="E111" s="18">
        <v>16542</v>
      </c>
      <c r="F111" s="18">
        <f t="shared" si="1"/>
        <v>165.42</v>
      </c>
      <c r="G111" s="18"/>
    </row>
    <row r="112" spans="1:7" x14ac:dyDescent="0.2">
      <c r="A112" s="13">
        <v>723</v>
      </c>
      <c r="B112" s="20" t="s">
        <v>112</v>
      </c>
      <c r="C112" s="15">
        <f>SUM(C113)</f>
        <v>203451</v>
      </c>
      <c r="D112" s="15">
        <v>75000</v>
      </c>
      <c r="E112" s="15">
        <v>96172</v>
      </c>
      <c r="F112" s="15">
        <f t="shared" si="1"/>
        <v>47.270350108871426</v>
      </c>
      <c r="G112" s="15">
        <f>E112/D112*100</f>
        <v>128.22933333333333</v>
      </c>
    </row>
    <row r="113" spans="1:7" x14ac:dyDescent="0.2">
      <c r="A113" s="16">
        <v>7231</v>
      </c>
      <c r="B113" s="19" t="s">
        <v>113</v>
      </c>
      <c r="C113" s="18">
        <v>203451</v>
      </c>
      <c r="D113" s="18" t="s">
        <v>14</v>
      </c>
      <c r="E113" s="18">
        <v>96172</v>
      </c>
      <c r="F113" s="18">
        <f t="shared" si="1"/>
        <v>47.270350108871426</v>
      </c>
      <c r="G113" s="18"/>
    </row>
    <row r="114" spans="1:7" x14ac:dyDescent="0.2">
      <c r="A114" s="32" t="s">
        <v>114</v>
      </c>
      <c r="B114" s="32"/>
      <c r="C114" s="7">
        <f>SUM(C115+C215)</f>
        <v>5106263860.3099995</v>
      </c>
      <c r="D114" s="7">
        <f>SUM(D115+D215)</f>
        <v>12838817000</v>
      </c>
      <c r="E114" s="7">
        <f>SUM(E115+E215)</f>
        <v>5779865568.4099998</v>
      </c>
      <c r="F114" s="7">
        <f t="shared" si="1"/>
        <v>113.191674510512</v>
      </c>
      <c r="G114" s="8">
        <f>E114/D114*100</f>
        <v>45.01867709781984</v>
      </c>
    </row>
    <row r="115" spans="1:7" x14ac:dyDescent="0.2">
      <c r="A115" s="9">
        <v>3</v>
      </c>
      <c r="B115" s="23" t="s">
        <v>115</v>
      </c>
      <c r="C115" s="11">
        <f>SUM(C116+C128+C161+C172+C180+C194+C199)</f>
        <v>4671578807.79</v>
      </c>
      <c r="D115" s="11">
        <v>11085876091</v>
      </c>
      <c r="E115" s="11">
        <v>5335226005.5299997</v>
      </c>
      <c r="F115" s="11">
        <f t="shared" si="1"/>
        <v>114.20605805971522</v>
      </c>
      <c r="G115" s="11">
        <f>E115/D115*100</f>
        <v>48.126336265488028</v>
      </c>
    </row>
    <row r="116" spans="1:7" x14ac:dyDescent="0.2">
      <c r="A116" s="13">
        <v>31</v>
      </c>
      <c r="B116" s="14" t="s">
        <v>116</v>
      </c>
      <c r="C116" s="15">
        <f>SUM(C117+C122+C124)</f>
        <v>2342629754.4699998</v>
      </c>
      <c r="D116" s="15">
        <v>4840253591</v>
      </c>
      <c r="E116" s="15">
        <v>2523453393.6900001</v>
      </c>
      <c r="F116" s="15">
        <f t="shared" si="1"/>
        <v>107.71883132086786</v>
      </c>
      <c r="G116" s="15">
        <f>E116/D116*100</f>
        <v>52.134735220942275</v>
      </c>
    </row>
    <row r="117" spans="1:7" x14ac:dyDescent="0.2">
      <c r="A117" s="13">
        <v>311</v>
      </c>
      <c r="B117" s="14" t="s">
        <v>117</v>
      </c>
      <c r="C117" s="15">
        <f>SUM(C118:C121)</f>
        <v>1960242993.1099999</v>
      </c>
      <c r="D117" s="15">
        <v>4038008791</v>
      </c>
      <c r="E117" s="15">
        <v>2112445535.0599999</v>
      </c>
      <c r="F117" s="15">
        <f t="shared" si="1"/>
        <v>107.76447320485126</v>
      </c>
      <c r="G117" s="15">
        <f>E117/D117*100</f>
        <v>52.314040023099096</v>
      </c>
    </row>
    <row r="118" spans="1:7" x14ac:dyDescent="0.2">
      <c r="A118" s="16">
        <v>3111</v>
      </c>
      <c r="B118" t="s">
        <v>118</v>
      </c>
      <c r="C118" s="18">
        <v>1929405928.8499999</v>
      </c>
      <c r="D118" s="18" t="s">
        <v>14</v>
      </c>
      <c r="E118" s="18">
        <v>2060685809.6099999</v>
      </c>
      <c r="F118" s="18">
        <f t="shared" si="1"/>
        <v>106.80416074175992</v>
      </c>
      <c r="G118" s="18"/>
    </row>
    <row r="119" spans="1:7" x14ac:dyDescent="0.2">
      <c r="A119" s="16">
        <v>3112</v>
      </c>
      <c r="B119" t="s">
        <v>119</v>
      </c>
      <c r="C119" s="18">
        <v>303608.49</v>
      </c>
      <c r="D119" s="18" t="s">
        <v>14</v>
      </c>
      <c r="E119" s="18">
        <v>346618.18</v>
      </c>
      <c r="F119" s="18">
        <f t="shared" si="1"/>
        <v>114.16616840984915</v>
      </c>
      <c r="G119" s="18"/>
    </row>
    <row r="120" spans="1:7" x14ac:dyDescent="0.2">
      <c r="A120" s="16">
        <v>3113</v>
      </c>
      <c r="B120" t="s">
        <v>120</v>
      </c>
      <c r="C120" s="18">
        <v>14769007.77</v>
      </c>
      <c r="D120" s="18" t="s">
        <v>14</v>
      </c>
      <c r="E120" s="18">
        <v>25978452.399999999</v>
      </c>
      <c r="F120" s="18">
        <f t="shared" si="1"/>
        <v>175.89842733219714</v>
      </c>
      <c r="G120" s="18"/>
    </row>
    <row r="121" spans="1:7" x14ac:dyDescent="0.2">
      <c r="A121" s="16">
        <v>3114</v>
      </c>
      <c r="B121" t="s">
        <v>121</v>
      </c>
      <c r="C121" s="18">
        <v>15764448</v>
      </c>
      <c r="D121" s="18" t="s">
        <v>14</v>
      </c>
      <c r="E121" s="18">
        <v>25434654.870000001</v>
      </c>
      <c r="F121" s="18">
        <f t="shared" si="1"/>
        <v>161.34186791697368</v>
      </c>
      <c r="G121" s="18"/>
    </row>
    <row r="122" spans="1:7" x14ac:dyDescent="0.2">
      <c r="A122" s="13">
        <v>312</v>
      </c>
      <c r="B122" s="14" t="s">
        <v>122</v>
      </c>
      <c r="C122" s="15">
        <f>SUM(C123)</f>
        <v>65194986.920000002</v>
      </c>
      <c r="D122" s="15">
        <v>154380000</v>
      </c>
      <c r="E122" s="15">
        <v>71236700.269999996</v>
      </c>
      <c r="F122" s="15">
        <f t="shared" si="1"/>
        <v>109.26714404807491</v>
      </c>
      <c r="G122" s="15">
        <f>E122/D122*100</f>
        <v>46.143736410156755</v>
      </c>
    </row>
    <row r="123" spans="1:7" x14ac:dyDescent="0.2">
      <c r="A123" s="16">
        <v>3121</v>
      </c>
      <c r="B123" t="s">
        <v>122</v>
      </c>
      <c r="C123" s="18">
        <v>65194986.920000002</v>
      </c>
      <c r="D123" s="18" t="s">
        <v>14</v>
      </c>
      <c r="E123" s="18">
        <v>71236700.269999996</v>
      </c>
      <c r="F123" s="18">
        <f t="shared" si="1"/>
        <v>109.26714404807491</v>
      </c>
      <c r="G123" s="18"/>
    </row>
    <row r="124" spans="1:7" x14ac:dyDescent="0.2">
      <c r="A124" s="13">
        <v>313</v>
      </c>
      <c r="B124" s="14" t="s">
        <v>123</v>
      </c>
      <c r="C124" s="15">
        <f>SUM(C125:C127)</f>
        <v>317191774.44</v>
      </c>
      <c r="D124" s="15">
        <v>647864800</v>
      </c>
      <c r="E124" s="15">
        <v>339771158.36000001</v>
      </c>
      <c r="F124" s="15">
        <f t="shared" si="1"/>
        <v>107.11852757211746</v>
      </c>
      <c r="G124" s="15">
        <f>E124/D124*100</f>
        <v>52.444762913496767</v>
      </c>
    </row>
    <row r="125" spans="1:7" x14ac:dyDescent="0.2">
      <c r="A125" s="16">
        <v>3131</v>
      </c>
      <c r="B125" t="s">
        <v>124</v>
      </c>
      <c r="C125" s="18">
        <v>2082000</v>
      </c>
      <c r="D125" s="18" t="s">
        <v>14</v>
      </c>
      <c r="E125" s="18">
        <v>2066673.14</v>
      </c>
      <c r="F125" s="18">
        <f t="shared" si="1"/>
        <v>99.263839577329477</v>
      </c>
      <c r="G125" s="18"/>
    </row>
    <row r="126" spans="1:7" x14ac:dyDescent="0.2">
      <c r="A126" s="16">
        <v>3132</v>
      </c>
      <c r="B126" t="s">
        <v>125</v>
      </c>
      <c r="C126" s="18">
        <v>315109205.42000002</v>
      </c>
      <c r="D126" s="18" t="s">
        <v>14</v>
      </c>
      <c r="E126" s="18">
        <v>337543565.83999997</v>
      </c>
      <c r="F126" s="18">
        <f t="shared" si="1"/>
        <v>107.11955094745578</v>
      </c>
      <c r="G126" s="18"/>
    </row>
    <row r="127" spans="1:7" x14ac:dyDescent="0.2">
      <c r="A127" s="16">
        <v>3133</v>
      </c>
      <c r="B127" t="s">
        <v>126</v>
      </c>
      <c r="C127" s="18">
        <v>569.02</v>
      </c>
      <c r="D127" s="18" t="s">
        <v>14</v>
      </c>
      <c r="E127" s="18">
        <v>160919.38</v>
      </c>
      <c r="F127" s="18">
        <f t="shared" si="1"/>
        <v>28280.092088151559</v>
      </c>
      <c r="G127" s="18"/>
    </row>
    <row r="128" spans="1:7" x14ac:dyDescent="0.2">
      <c r="A128" s="13">
        <v>32</v>
      </c>
      <c r="B128" s="14" t="s">
        <v>127</v>
      </c>
      <c r="C128" s="15">
        <f>SUM(C129+C134+C141+C151+C153)</f>
        <v>1340111349.9800003</v>
      </c>
      <c r="D128" s="15">
        <v>3698794600</v>
      </c>
      <c r="E128" s="15">
        <v>1654811332.4200001</v>
      </c>
      <c r="F128" s="15">
        <f t="shared" si="1"/>
        <v>123.4831219394341</v>
      </c>
      <c r="G128" s="15">
        <f>E128/D128*100</f>
        <v>44.739205913732008</v>
      </c>
    </row>
    <row r="129" spans="1:7" x14ac:dyDescent="0.2">
      <c r="A129" s="13">
        <v>321</v>
      </c>
      <c r="B129" s="14" t="s">
        <v>128</v>
      </c>
      <c r="C129" s="15">
        <f>SUM(C130:C133)</f>
        <v>53788739.920000002</v>
      </c>
      <c r="D129" s="15">
        <v>157878000</v>
      </c>
      <c r="E129" s="15">
        <v>71459707.090000004</v>
      </c>
      <c r="F129" s="15">
        <f t="shared" si="1"/>
        <v>132.85253976256374</v>
      </c>
      <c r="G129" s="15">
        <f>E129/D129*100</f>
        <v>45.262612327240021</v>
      </c>
    </row>
    <row r="130" spans="1:7" x14ac:dyDescent="0.2">
      <c r="A130" s="16">
        <v>3211</v>
      </c>
      <c r="B130" t="s">
        <v>129</v>
      </c>
      <c r="C130" s="18">
        <v>4539368.1399999997</v>
      </c>
      <c r="D130" s="18" t="s">
        <v>14</v>
      </c>
      <c r="E130" s="18">
        <v>2319719.44</v>
      </c>
      <c r="F130" s="18">
        <f t="shared" si="1"/>
        <v>51.102254068338247</v>
      </c>
      <c r="G130" s="18"/>
    </row>
    <row r="131" spans="1:7" x14ac:dyDescent="0.2">
      <c r="A131" s="16">
        <v>3212</v>
      </c>
      <c r="B131" t="s">
        <v>130</v>
      </c>
      <c r="C131" s="18">
        <v>45671249.640000001</v>
      </c>
      <c r="D131" s="18" t="s">
        <v>14</v>
      </c>
      <c r="E131" s="18">
        <v>65201214.640000001</v>
      </c>
      <c r="F131" s="18">
        <f t="shared" si="1"/>
        <v>142.76205524031727</v>
      </c>
      <c r="G131" s="18"/>
    </row>
    <row r="132" spans="1:7" x14ac:dyDescent="0.2">
      <c r="A132" s="16">
        <v>3213</v>
      </c>
      <c r="B132" t="s">
        <v>131</v>
      </c>
      <c r="C132" s="18">
        <v>3361546.8</v>
      </c>
      <c r="D132" s="18" t="s">
        <v>14</v>
      </c>
      <c r="E132" s="18">
        <v>3394450.45</v>
      </c>
      <c r="F132" s="18">
        <f t="shared" si="1"/>
        <v>100.97882468868202</v>
      </c>
      <c r="G132" s="18"/>
    </row>
    <row r="133" spans="1:7" x14ac:dyDescent="0.2">
      <c r="A133" s="16">
        <v>3214</v>
      </c>
      <c r="B133" t="s">
        <v>132</v>
      </c>
      <c r="C133" s="18">
        <v>216575.34</v>
      </c>
      <c r="D133" s="18" t="s">
        <v>14</v>
      </c>
      <c r="E133" s="18">
        <v>544322.56000000006</v>
      </c>
      <c r="F133" s="18">
        <f t="shared" si="1"/>
        <v>251.33173518277752</v>
      </c>
      <c r="G133" s="18"/>
    </row>
    <row r="134" spans="1:7" x14ac:dyDescent="0.2">
      <c r="A134" s="13">
        <v>322</v>
      </c>
      <c r="B134" s="14" t="s">
        <v>133</v>
      </c>
      <c r="C134" s="15">
        <f>SUM(C135:C140)</f>
        <v>359033613.42000002</v>
      </c>
      <c r="D134" s="15">
        <v>866921200</v>
      </c>
      <c r="E134" s="15">
        <v>428446429.55000001</v>
      </c>
      <c r="F134" s="15">
        <f t="shared" si="1"/>
        <v>119.33323609140751</v>
      </c>
      <c r="G134" s="15">
        <f>E134/D134*100</f>
        <v>49.421611739336861</v>
      </c>
    </row>
    <row r="135" spans="1:7" x14ac:dyDescent="0.2">
      <c r="A135" s="16">
        <v>3221</v>
      </c>
      <c r="B135" t="s">
        <v>134</v>
      </c>
      <c r="C135" s="18">
        <v>28135015.289999999</v>
      </c>
      <c r="D135" s="18" t="s">
        <v>14</v>
      </c>
      <c r="E135" s="18">
        <v>32358786.280000001</v>
      </c>
      <c r="F135" s="18">
        <f t="shared" si="1"/>
        <v>115.01250646734589</v>
      </c>
      <c r="G135" s="18"/>
    </row>
    <row r="136" spans="1:7" x14ac:dyDescent="0.2">
      <c r="A136" s="16">
        <v>3222</v>
      </c>
      <c r="B136" t="s">
        <v>135</v>
      </c>
      <c r="C136" s="18">
        <v>174158775.11000001</v>
      </c>
      <c r="D136" s="18" t="s">
        <v>14</v>
      </c>
      <c r="E136" s="18">
        <v>230757665.09</v>
      </c>
      <c r="F136" s="18">
        <f t="shared" si="1"/>
        <v>132.49844284001867</v>
      </c>
      <c r="G136" s="18"/>
    </row>
    <row r="137" spans="1:7" x14ac:dyDescent="0.2">
      <c r="A137" s="16">
        <v>3223</v>
      </c>
      <c r="B137" t="s">
        <v>136</v>
      </c>
      <c r="C137" s="18">
        <v>140466942.34999999</v>
      </c>
      <c r="D137" s="18" t="s">
        <v>14</v>
      </c>
      <c r="E137" s="18">
        <v>144144569.93000001</v>
      </c>
      <c r="F137" s="18">
        <f t="shared" si="1"/>
        <v>102.61814453883143</v>
      </c>
      <c r="G137" s="18"/>
    </row>
    <row r="138" spans="1:7" x14ac:dyDescent="0.2">
      <c r="A138" s="16">
        <v>3224</v>
      </c>
      <c r="B138" t="s">
        <v>137</v>
      </c>
      <c r="C138" s="18">
        <v>10342931.15</v>
      </c>
      <c r="D138" s="18" t="s">
        <v>14</v>
      </c>
      <c r="E138" s="18">
        <v>9709028.7799999993</v>
      </c>
      <c r="F138" s="18">
        <f t="shared" ref="F138:F201" si="2">E138/C138*100</f>
        <v>93.871153536587144</v>
      </c>
      <c r="G138" s="18"/>
    </row>
    <row r="139" spans="1:7" x14ac:dyDescent="0.2">
      <c r="A139" s="16">
        <v>3225</v>
      </c>
      <c r="B139" t="s">
        <v>138</v>
      </c>
      <c r="C139" s="18">
        <v>4189365.8</v>
      </c>
      <c r="D139" s="18" t="s">
        <v>14</v>
      </c>
      <c r="E139" s="18">
        <v>5370236.9400000004</v>
      </c>
      <c r="F139" s="18">
        <f t="shared" si="2"/>
        <v>128.18734854807857</v>
      </c>
      <c r="G139" s="18"/>
    </row>
    <row r="140" spans="1:7" x14ac:dyDescent="0.2">
      <c r="A140" s="16">
        <v>227</v>
      </c>
      <c r="B140" t="s">
        <v>139</v>
      </c>
      <c r="C140" s="18">
        <v>1740583.72</v>
      </c>
      <c r="D140" s="18" t="s">
        <v>14</v>
      </c>
      <c r="E140" s="18">
        <v>6106142.5300000003</v>
      </c>
      <c r="F140" s="18">
        <f t="shared" si="2"/>
        <v>350.81004491987323</v>
      </c>
      <c r="G140" s="18"/>
    </row>
    <row r="141" spans="1:7" x14ac:dyDescent="0.2">
      <c r="A141" s="13">
        <v>323</v>
      </c>
      <c r="B141" s="14" t="s">
        <v>140</v>
      </c>
      <c r="C141" s="15">
        <f>SUM(C142:C150)</f>
        <v>853902333.05000019</v>
      </c>
      <c r="D141" s="15">
        <v>2506189000</v>
      </c>
      <c r="E141" s="15">
        <v>1103670984.97</v>
      </c>
      <c r="F141" s="15">
        <f t="shared" si="2"/>
        <v>129.25025992467627</v>
      </c>
      <c r="G141" s="15">
        <f t="shared" ref="G141:G200" si="3">E141/D141*100</f>
        <v>44.037819373159806</v>
      </c>
    </row>
    <row r="142" spans="1:7" x14ac:dyDescent="0.2">
      <c r="A142" s="16">
        <v>3231</v>
      </c>
      <c r="B142" t="s">
        <v>141</v>
      </c>
      <c r="C142" s="18">
        <v>20966659.780000001</v>
      </c>
      <c r="D142" s="18" t="s">
        <v>14</v>
      </c>
      <c r="E142" s="18">
        <v>24129818.039999999</v>
      </c>
      <c r="F142" s="18">
        <f t="shared" si="2"/>
        <v>115.08661032892478</v>
      </c>
      <c r="G142" s="18"/>
    </row>
    <row r="143" spans="1:7" x14ac:dyDescent="0.2">
      <c r="A143" s="16">
        <v>3232</v>
      </c>
      <c r="B143" t="s">
        <v>142</v>
      </c>
      <c r="C143" s="18">
        <v>291202977.54000002</v>
      </c>
      <c r="D143" s="18" t="s">
        <v>14</v>
      </c>
      <c r="E143" s="18">
        <v>520729496.66000003</v>
      </c>
      <c r="F143" s="18">
        <f t="shared" si="2"/>
        <v>178.82011408639252</v>
      </c>
      <c r="G143" s="18"/>
    </row>
    <row r="144" spans="1:7" x14ac:dyDescent="0.2">
      <c r="A144" s="16">
        <v>3233</v>
      </c>
      <c r="B144" t="s">
        <v>143</v>
      </c>
      <c r="C144" s="18">
        <v>6811443.79</v>
      </c>
      <c r="D144" s="18" t="s">
        <v>14</v>
      </c>
      <c r="E144" s="18">
        <v>8635321.8699999992</v>
      </c>
      <c r="F144" s="18">
        <f t="shared" si="2"/>
        <v>126.77667373072457</v>
      </c>
      <c r="G144" s="18"/>
    </row>
    <row r="145" spans="1:7" x14ac:dyDescent="0.2">
      <c r="A145" s="16">
        <v>3234</v>
      </c>
      <c r="B145" t="s">
        <v>144</v>
      </c>
      <c r="C145" s="18">
        <v>56498562.539999999</v>
      </c>
      <c r="D145" s="18" t="s">
        <v>14</v>
      </c>
      <c r="E145" s="18">
        <v>60837850.979999997</v>
      </c>
      <c r="F145" s="18">
        <f t="shared" si="2"/>
        <v>107.68035193272016</v>
      </c>
      <c r="G145" s="18"/>
    </row>
    <row r="146" spans="1:7" x14ac:dyDescent="0.2">
      <c r="A146" s="16">
        <v>3235</v>
      </c>
      <c r="B146" t="s">
        <v>145</v>
      </c>
      <c r="C146" s="18">
        <v>267101530.69</v>
      </c>
      <c r="D146" s="18" t="s">
        <v>14</v>
      </c>
      <c r="E146" s="18">
        <v>253358823.63</v>
      </c>
      <c r="F146" s="18">
        <f t="shared" si="2"/>
        <v>94.854875213744137</v>
      </c>
      <c r="G146" s="18"/>
    </row>
    <row r="147" spans="1:7" x14ac:dyDescent="0.2">
      <c r="A147" s="16">
        <v>3236</v>
      </c>
      <c r="B147" t="s">
        <v>146</v>
      </c>
      <c r="C147" s="18">
        <v>12096099.210000001</v>
      </c>
      <c r="D147" s="18" t="s">
        <v>14</v>
      </c>
      <c r="E147" s="18">
        <v>13153702.34</v>
      </c>
      <c r="F147" s="18">
        <f t="shared" si="2"/>
        <v>108.74334040783712</v>
      </c>
      <c r="G147" s="18"/>
    </row>
    <row r="148" spans="1:7" x14ac:dyDescent="0.2">
      <c r="A148" s="16">
        <v>3237</v>
      </c>
      <c r="B148" t="s">
        <v>147</v>
      </c>
      <c r="C148" s="18">
        <v>60284822.5</v>
      </c>
      <c r="D148" s="18" t="s">
        <v>14</v>
      </c>
      <c r="E148" s="18">
        <v>66893578.68</v>
      </c>
      <c r="F148" s="18">
        <f t="shared" si="2"/>
        <v>110.96255393304011</v>
      </c>
      <c r="G148" s="18"/>
    </row>
    <row r="149" spans="1:7" x14ac:dyDescent="0.2">
      <c r="A149" s="16">
        <v>3238</v>
      </c>
      <c r="B149" t="s">
        <v>148</v>
      </c>
      <c r="C149" s="18">
        <v>35511538.520000003</v>
      </c>
      <c r="D149" s="18" t="s">
        <v>14</v>
      </c>
      <c r="E149" s="18">
        <v>30557778.170000002</v>
      </c>
      <c r="F149" s="18">
        <f t="shared" si="2"/>
        <v>86.050279552911917</v>
      </c>
      <c r="G149" s="18"/>
    </row>
    <row r="150" spans="1:7" x14ac:dyDescent="0.2">
      <c r="A150" s="16">
        <v>3239</v>
      </c>
      <c r="B150" t="s">
        <v>149</v>
      </c>
      <c r="C150" s="18">
        <v>103428698.48</v>
      </c>
      <c r="D150" s="18" t="s">
        <v>14</v>
      </c>
      <c r="E150" s="18">
        <v>125374614.59999999</v>
      </c>
      <c r="F150" s="18">
        <f t="shared" si="2"/>
        <v>121.21840112320825</v>
      </c>
      <c r="G150" s="18"/>
    </row>
    <row r="151" spans="1:7" x14ac:dyDescent="0.2">
      <c r="A151" s="13">
        <v>324</v>
      </c>
      <c r="B151" s="14" t="s">
        <v>150</v>
      </c>
      <c r="C151" s="15">
        <f>SUM(C152)</f>
        <v>2877599.36</v>
      </c>
      <c r="D151" s="15">
        <v>6896500</v>
      </c>
      <c r="E151" s="15">
        <v>4286902.7699999996</v>
      </c>
      <c r="F151" s="15">
        <f t="shared" si="2"/>
        <v>148.9749695384975</v>
      </c>
      <c r="G151" s="15">
        <f t="shared" si="3"/>
        <v>62.16055636917276</v>
      </c>
    </row>
    <row r="152" spans="1:7" x14ac:dyDescent="0.2">
      <c r="A152" s="16">
        <v>3241</v>
      </c>
      <c r="B152" t="s">
        <v>150</v>
      </c>
      <c r="C152" s="18">
        <v>2877599.36</v>
      </c>
      <c r="D152" s="18" t="s">
        <v>14</v>
      </c>
      <c r="E152" s="18">
        <v>4286902.7699999996</v>
      </c>
      <c r="F152" s="18">
        <f t="shared" si="2"/>
        <v>148.9749695384975</v>
      </c>
      <c r="G152" s="18"/>
    </row>
    <row r="153" spans="1:7" x14ac:dyDescent="0.2">
      <c r="A153" s="13">
        <v>329</v>
      </c>
      <c r="B153" s="14" t="s">
        <v>151</v>
      </c>
      <c r="C153" s="15">
        <f>SUM(C154:C160)</f>
        <v>70509064.230000004</v>
      </c>
      <c r="D153" s="15">
        <v>160909900</v>
      </c>
      <c r="E153" s="15">
        <v>46947308.039999999</v>
      </c>
      <c r="F153" s="15">
        <f t="shared" si="2"/>
        <v>66.583365632053003</v>
      </c>
      <c r="G153" s="15">
        <f t="shared" si="3"/>
        <v>29.176146427286326</v>
      </c>
    </row>
    <row r="154" spans="1:7" x14ac:dyDescent="0.2">
      <c r="A154" s="16">
        <v>3291</v>
      </c>
      <c r="B154" t="s">
        <v>152</v>
      </c>
      <c r="C154" s="18">
        <v>29509595.300000001</v>
      </c>
      <c r="D154" s="18" t="s">
        <v>14</v>
      </c>
      <c r="E154" s="18">
        <v>21457387.920000002</v>
      </c>
      <c r="F154" s="18">
        <f t="shared" si="2"/>
        <v>72.713257168931761</v>
      </c>
      <c r="G154" s="18"/>
    </row>
    <row r="155" spans="1:7" x14ac:dyDescent="0.2">
      <c r="A155" s="16">
        <v>3292</v>
      </c>
      <c r="B155" t="s">
        <v>153</v>
      </c>
      <c r="C155" s="18">
        <v>6602217.7999999998</v>
      </c>
      <c r="D155" s="18" t="s">
        <v>14</v>
      </c>
      <c r="E155" s="18">
        <v>7002434.75</v>
      </c>
      <c r="F155" s="18">
        <f t="shared" si="2"/>
        <v>106.06185621443751</v>
      </c>
      <c r="G155" s="18"/>
    </row>
    <row r="156" spans="1:7" x14ac:dyDescent="0.2">
      <c r="A156" s="16">
        <v>3293</v>
      </c>
      <c r="B156" t="s">
        <v>154</v>
      </c>
      <c r="C156" s="18">
        <v>1576433.19</v>
      </c>
      <c r="D156" s="18" t="s">
        <v>14</v>
      </c>
      <c r="E156" s="18">
        <v>1103088.47</v>
      </c>
      <c r="F156" s="18">
        <f t="shared" si="2"/>
        <v>69.973689782565415</v>
      </c>
      <c r="G156" s="18"/>
    </row>
    <row r="157" spans="1:7" x14ac:dyDescent="0.2">
      <c r="A157" s="16">
        <v>3294</v>
      </c>
      <c r="B157" t="s">
        <v>155</v>
      </c>
      <c r="C157" s="18">
        <v>1194843.6499999999</v>
      </c>
      <c r="D157" s="18" t="s">
        <v>14</v>
      </c>
      <c r="E157" s="18">
        <v>1488184.94</v>
      </c>
      <c r="F157" s="18">
        <f t="shared" si="2"/>
        <v>124.55060040700722</v>
      </c>
      <c r="G157" s="18"/>
    </row>
    <row r="158" spans="1:7" x14ac:dyDescent="0.2">
      <c r="A158" s="16">
        <v>3295</v>
      </c>
      <c r="B158" t="s">
        <v>156</v>
      </c>
      <c r="C158" s="18">
        <v>2066844.02</v>
      </c>
      <c r="D158" s="18" t="s">
        <v>14</v>
      </c>
      <c r="E158" s="18">
        <v>4407310.45</v>
      </c>
      <c r="F158" s="18">
        <f t="shared" si="2"/>
        <v>213.23865794187989</v>
      </c>
      <c r="G158" s="18"/>
    </row>
    <row r="159" spans="1:7" x14ac:dyDescent="0.2">
      <c r="A159" s="16">
        <v>3296</v>
      </c>
      <c r="B159" t="s">
        <v>157</v>
      </c>
      <c r="C159" s="18">
        <v>381497</v>
      </c>
      <c r="D159" s="18" t="s">
        <v>14</v>
      </c>
      <c r="E159" s="18">
        <v>1806437.13</v>
      </c>
      <c r="F159" s="18">
        <f t="shared" si="2"/>
        <v>473.5128008870318</v>
      </c>
      <c r="G159" s="18"/>
    </row>
    <row r="160" spans="1:7" x14ac:dyDescent="0.2">
      <c r="A160" s="16">
        <v>3299</v>
      </c>
      <c r="B160" t="s">
        <v>151</v>
      </c>
      <c r="C160" s="18">
        <v>29177633.27</v>
      </c>
      <c r="D160" s="18" t="s">
        <v>14</v>
      </c>
      <c r="E160" s="18">
        <v>9682464.3800000008</v>
      </c>
      <c r="F160" s="18">
        <f t="shared" si="2"/>
        <v>33.184543415162338</v>
      </c>
      <c r="G160" s="18"/>
    </row>
    <row r="161" spans="1:7" x14ac:dyDescent="0.2">
      <c r="A161" s="13">
        <v>34</v>
      </c>
      <c r="B161" s="14" t="s">
        <v>158</v>
      </c>
      <c r="C161" s="15">
        <f>SUM(C162+C167)</f>
        <v>31417953.640000001</v>
      </c>
      <c r="D161" s="15">
        <v>68279900</v>
      </c>
      <c r="E161" s="15">
        <v>30507452.460000001</v>
      </c>
      <c r="F161" s="15">
        <f t="shared" si="2"/>
        <v>97.101971724724976</v>
      </c>
      <c r="G161" s="15">
        <f t="shared" si="3"/>
        <v>44.679989953119446</v>
      </c>
    </row>
    <row r="162" spans="1:7" x14ac:dyDescent="0.2">
      <c r="A162" s="13">
        <v>342</v>
      </c>
      <c r="B162" s="14" t="s">
        <v>159</v>
      </c>
      <c r="C162" s="15">
        <f>SUM(C163:C166)</f>
        <v>23938466.800000001</v>
      </c>
      <c r="D162" s="15">
        <v>47768000</v>
      </c>
      <c r="E162" s="15">
        <v>21819415.050000001</v>
      </c>
      <c r="F162" s="15">
        <f t="shared" si="2"/>
        <v>91.147922013117395</v>
      </c>
      <c r="G162" s="15">
        <f t="shared" si="3"/>
        <v>45.677891161446993</v>
      </c>
    </row>
    <row r="163" spans="1:7" x14ac:dyDescent="0.2">
      <c r="A163" s="16">
        <v>3422</v>
      </c>
      <c r="B163" t="s">
        <v>160</v>
      </c>
      <c r="C163" s="18">
        <v>0</v>
      </c>
      <c r="D163" s="18" t="s">
        <v>14</v>
      </c>
      <c r="E163" s="18">
        <v>75616</v>
      </c>
      <c r="F163" s="18"/>
      <c r="G163" s="18"/>
    </row>
    <row r="164" spans="1:7" x14ac:dyDescent="0.2">
      <c r="A164" s="16">
        <v>3423</v>
      </c>
      <c r="B164" t="s">
        <v>161</v>
      </c>
      <c r="C164" s="18">
        <v>23932653.800000001</v>
      </c>
      <c r="D164" s="18" t="s">
        <v>14</v>
      </c>
      <c r="E164" s="18">
        <v>19360145.329999998</v>
      </c>
      <c r="F164" s="18">
        <f t="shared" si="2"/>
        <v>80.894268942293394</v>
      </c>
      <c r="G164" s="18"/>
    </row>
    <row r="165" spans="1:7" x14ac:dyDescent="0.2">
      <c r="A165" s="16">
        <v>3426</v>
      </c>
      <c r="B165" t="s">
        <v>162</v>
      </c>
      <c r="C165" s="18">
        <v>0</v>
      </c>
      <c r="D165" s="18" t="s">
        <v>14</v>
      </c>
      <c r="E165" s="18">
        <v>2371204.2200000002</v>
      </c>
      <c r="F165" s="18"/>
      <c r="G165" s="18"/>
    </row>
    <row r="166" spans="1:7" x14ac:dyDescent="0.2">
      <c r="A166" s="16">
        <v>3427</v>
      </c>
      <c r="B166" t="s">
        <v>163</v>
      </c>
      <c r="C166" s="18">
        <v>5813</v>
      </c>
      <c r="D166" s="18" t="s">
        <v>14</v>
      </c>
      <c r="E166" s="18">
        <v>12449.5</v>
      </c>
      <c r="F166" s="18">
        <f t="shared" si="2"/>
        <v>214.16652330982279</v>
      </c>
      <c r="G166" s="18"/>
    </row>
    <row r="167" spans="1:7" x14ac:dyDescent="0.2">
      <c r="A167" s="13">
        <v>343</v>
      </c>
      <c r="B167" s="14" t="s">
        <v>164</v>
      </c>
      <c r="C167" s="15">
        <f>SUM(C168:C171)</f>
        <v>7479486.8399999999</v>
      </c>
      <c r="D167" s="15">
        <v>20511900</v>
      </c>
      <c r="E167" s="15">
        <v>8688037.4100000001</v>
      </c>
      <c r="F167" s="15">
        <f t="shared" si="2"/>
        <v>116.15820170358104</v>
      </c>
      <c r="G167" s="15">
        <f t="shared" si="3"/>
        <v>42.356083102979248</v>
      </c>
    </row>
    <row r="168" spans="1:7" x14ac:dyDescent="0.2">
      <c r="A168" s="16">
        <v>3431</v>
      </c>
      <c r="B168" t="s">
        <v>165</v>
      </c>
      <c r="C168" s="18">
        <v>2937756.88</v>
      </c>
      <c r="D168" s="18" t="s">
        <v>14</v>
      </c>
      <c r="E168" s="18">
        <v>2888334.29</v>
      </c>
      <c r="F168" s="18">
        <f t="shared" si="2"/>
        <v>98.317675967794855</v>
      </c>
      <c r="G168" s="18"/>
    </row>
    <row r="169" spans="1:7" x14ac:dyDescent="0.2">
      <c r="A169" s="16">
        <v>3432</v>
      </c>
      <c r="B169" t="s">
        <v>166</v>
      </c>
      <c r="C169" s="18">
        <v>54280</v>
      </c>
      <c r="D169" s="18" t="s">
        <v>14</v>
      </c>
      <c r="E169" s="18">
        <v>29117.69</v>
      </c>
      <c r="F169" s="18">
        <f t="shared" si="2"/>
        <v>53.643496683861457</v>
      </c>
      <c r="G169" s="18"/>
    </row>
    <row r="170" spans="1:7" x14ac:dyDescent="0.2">
      <c r="A170" s="16">
        <v>3433</v>
      </c>
      <c r="B170" t="s">
        <v>167</v>
      </c>
      <c r="C170" s="18">
        <v>4054817.66</v>
      </c>
      <c r="D170" s="18" t="s">
        <v>14</v>
      </c>
      <c r="E170" s="18">
        <v>5491054.0300000003</v>
      </c>
      <c r="F170" s="18">
        <f t="shared" si="2"/>
        <v>135.42049212639563</v>
      </c>
      <c r="G170" s="18"/>
    </row>
    <row r="171" spans="1:7" x14ac:dyDescent="0.2">
      <c r="A171" s="16">
        <v>3434</v>
      </c>
      <c r="B171" t="s">
        <v>168</v>
      </c>
      <c r="C171" s="18">
        <v>432632.3</v>
      </c>
      <c r="D171" s="18" t="s">
        <v>14</v>
      </c>
      <c r="E171" s="18">
        <v>279531.40000000002</v>
      </c>
      <c r="F171" s="18">
        <f t="shared" si="2"/>
        <v>64.611773092300325</v>
      </c>
      <c r="G171" s="18"/>
    </row>
    <row r="172" spans="1:7" x14ac:dyDescent="0.2">
      <c r="A172" s="13">
        <v>35</v>
      </c>
      <c r="B172" s="14" t="s">
        <v>169</v>
      </c>
      <c r="C172" s="15">
        <f>SUM(C173+C175+C178)</f>
        <v>393571533.44</v>
      </c>
      <c r="D172" s="15">
        <v>829121000</v>
      </c>
      <c r="E172" s="15">
        <v>476658132.39999998</v>
      </c>
      <c r="F172" s="15">
        <f t="shared" si="2"/>
        <v>121.11092696003294</v>
      </c>
      <c r="G172" s="15">
        <f t="shared" si="3"/>
        <v>57.489574187603495</v>
      </c>
    </row>
    <row r="173" spans="1:7" x14ac:dyDescent="0.2">
      <c r="A173" s="13">
        <v>351</v>
      </c>
      <c r="B173" s="14" t="s">
        <v>170</v>
      </c>
      <c r="C173" s="15">
        <f>SUM(C174)</f>
        <v>389283935.80000001</v>
      </c>
      <c r="D173" s="15">
        <v>797955000</v>
      </c>
      <c r="E173" s="15">
        <v>448312733.88</v>
      </c>
      <c r="F173" s="15">
        <f t="shared" si="2"/>
        <v>115.16343025013158</v>
      </c>
      <c r="G173" s="15">
        <f t="shared" si="3"/>
        <v>56.18270878432994</v>
      </c>
    </row>
    <row r="174" spans="1:7" x14ac:dyDescent="0.2">
      <c r="A174" s="16">
        <v>3512</v>
      </c>
      <c r="B174" t="s">
        <v>170</v>
      </c>
      <c r="C174" s="18">
        <v>389283935.80000001</v>
      </c>
      <c r="D174" s="18" t="s">
        <v>14</v>
      </c>
      <c r="E174" s="18">
        <v>448312733.88</v>
      </c>
      <c r="F174" s="18">
        <f t="shared" si="2"/>
        <v>115.16343025013158</v>
      </c>
      <c r="G174" s="18"/>
    </row>
    <row r="175" spans="1:7" x14ac:dyDescent="0.2">
      <c r="A175" s="13">
        <v>352</v>
      </c>
      <c r="B175" s="14" t="s">
        <v>171</v>
      </c>
      <c r="C175" s="15">
        <f>SUM(C176:C177)</f>
        <v>4194115.64</v>
      </c>
      <c r="D175" s="15">
        <v>31100000</v>
      </c>
      <c r="E175" s="15">
        <v>27235810.989999998</v>
      </c>
      <c r="F175" s="15">
        <f t="shared" si="2"/>
        <v>649.38149845577448</v>
      </c>
      <c r="G175" s="15">
        <f t="shared" si="3"/>
        <v>87.574954951768476</v>
      </c>
    </row>
    <row r="176" spans="1:7" x14ac:dyDescent="0.2">
      <c r="A176" s="16">
        <v>3522</v>
      </c>
      <c r="B176" t="s">
        <v>172</v>
      </c>
      <c r="C176" s="18">
        <v>3889441.94</v>
      </c>
      <c r="D176" s="18" t="s">
        <v>14</v>
      </c>
      <c r="E176" s="18">
        <v>8337730.6600000001</v>
      </c>
      <c r="F176" s="18">
        <f t="shared" si="2"/>
        <v>214.36830240998535</v>
      </c>
      <c r="G176" s="18"/>
    </row>
    <row r="177" spans="1:9" x14ac:dyDescent="0.2">
      <c r="A177" s="16">
        <v>3523</v>
      </c>
      <c r="B177" t="s">
        <v>173</v>
      </c>
      <c r="C177" s="18">
        <v>304673.7</v>
      </c>
      <c r="D177" s="18" t="s">
        <v>14</v>
      </c>
      <c r="E177" s="18">
        <v>18898080.329999998</v>
      </c>
      <c r="F177" s="18">
        <f t="shared" si="2"/>
        <v>6202.7278133951168</v>
      </c>
      <c r="G177" s="18"/>
    </row>
    <row r="178" spans="1:9" x14ac:dyDescent="0.2">
      <c r="A178" s="13">
        <v>353</v>
      </c>
      <c r="B178" s="14" t="s">
        <v>174</v>
      </c>
      <c r="C178" s="15">
        <f>SUM(C179)</f>
        <v>93482</v>
      </c>
      <c r="D178" s="15">
        <v>66000</v>
      </c>
      <c r="E178" s="15">
        <v>1109587.53</v>
      </c>
      <c r="F178" s="15">
        <f t="shared" si="2"/>
        <v>1186.9531353629575</v>
      </c>
      <c r="G178" s="15">
        <f t="shared" si="3"/>
        <v>1681.1932272727272</v>
      </c>
    </row>
    <row r="179" spans="1:9" x14ac:dyDescent="0.2">
      <c r="A179" s="16">
        <v>3531</v>
      </c>
      <c r="B179" t="s">
        <v>174</v>
      </c>
      <c r="C179" s="18">
        <v>93482</v>
      </c>
      <c r="D179" s="18" t="s">
        <v>14</v>
      </c>
      <c r="E179" s="18">
        <v>1109587.53</v>
      </c>
      <c r="F179" s="18">
        <f t="shared" si="2"/>
        <v>1186.9531353629575</v>
      </c>
      <c r="G179" s="18"/>
    </row>
    <row r="180" spans="1:9" x14ac:dyDescent="0.2">
      <c r="A180" s="13">
        <v>36</v>
      </c>
      <c r="B180" s="14" t="s">
        <v>175</v>
      </c>
      <c r="C180" s="15">
        <f>SUM(C181+C183+C186+C189+C191)</f>
        <v>33297871.18</v>
      </c>
      <c r="D180" s="15">
        <v>193322000</v>
      </c>
      <c r="E180" s="15">
        <v>31375360.09</v>
      </c>
      <c r="F180" s="15">
        <f t="shared" si="2"/>
        <v>94.226324320833058</v>
      </c>
      <c r="G180" s="15">
        <f t="shared" si="3"/>
        <v>16.229585918829727</v>
      </c>
    </row>
    <row r="181" spans="1:9" x14ac:dyDescent="0.2">
      <c r="A181" s="13">
        <v>361</v>
      </c>
      <c r="B181" s="14" t="s">
        <v>176</v>
      </c>
      <c r="C181" s="15">
        <f>SUM(C182)</f>
        <v>241501</v>
      </c>
      <c r="D181" s="15">
        <v>241000</v>
      </c>
      <c r="E181" s="15">
        <v>0</v>
      </c>
      <c r="F181" s="15">
        <f t="shared" si="2"/>
        <v>0</v>
      </c>
      <c r="G181" s="15">
        <f t="shared" si="3"/>
        <v>0</v>
      </c>
    </row>
    <row r="182" spans="1:9" s="19" customFormat="1" x14ac:dyDescent="0.2">
      <c r="A182" s="21">
        <v>3611</v>
      </c>
      <c r="B182" s="21" t="s">
        <v>177</v>
      </c>
      <c r="C182" s="24">
        <v>241501</v>
      </c>
      <c r="D182" s="25"/>
      <c r="E182" s="24">
        <v>0</v>
      </c>
      <c r="F182" s="18">
        <f t="shared" si="2"/>
        <v>0</v>
      </c>
      <c r="G182" s="25"/>
      <c r="H182" s="1"/>
      <c r="I182" s="1"/>
    </row>
    <row r="183" spans="1:9" x14ac:dyDescent="0.2">
      <c r="A183" s="13">
        <v>363</v>
      </c>
      <c r="B183" s="14" t="s">
        <v>178</v>
      </c>
      <c r="C183" s="15">
        <f>SUM(C184:C185)</f>
        <v>24216163.300000001</v>
      </c>
      <c r="D183" s="15">
        <v>96266000</v>
      </c>
      <c r="E183" s="15">
        <v>2982089.71</v>
      </c>
      <c r="F183" s="15">
        <f t="shared" si="2"/>
        <v>12.314459863260007</v>
      </c>
      <c r="G183" s="15">
        <f t="shared" si="3"/>
        <v>3.0977600710531235</v>
      </c>
    </row>
    <row r="184" spans="1:9" x14ac:dyDescent="0.2">
      <c r="A184" s="16">
        <v>3631</v>
      </c>
      <c r="B184" t="s">
        <v>179</v>
      </c>
      <c r="C184" s="18">
        <v>24216163.300000001</v>
      </c>
      <c r="D184" s="18" t="s">
        <v>14</v>
      </c>
      <c r="E184" s="18">
        <v>2168339.71</v>
      </c>
      <c r="F184" s="18">
        <f t="shared" si="2"/>
        <v>8.9541009578507431</v>
      </c>
      <c r="G184" s="18"/>
    </row>
    <row r="185" spans="1:9" x14ac:dyDescent="0.2">
      <c r="A185" s="16">
        <v>3632</v>
      </c>
      <c r="B185" t="s">
        <v>180</v>
      </c>
      <c r="C185" s="18">
        <v>0</v>
      </c>
      <c r="D185" s="18" t="s">
        <v>14</v>
      </c>
      <c r="E185" s="18">
        <v>813750</v>
      </c>
      <c r="F185" s="18"/>
      <c r="G185" s="18"/>
    </row>
    <row r="186" spans="1:9" x14ac:dyDescent="0.2">
      <c r="A186" s="13">
        <v>366</v>
      </c>
      <c r="B186" s="14" t="s">
        <v>181</v>
      </c>
      <c r="C186" s="15">
        <f>SUM(C187:C188)</f>
        <v>8600112</v>
      </c>
      <c r="D186" s="15">
        <v>76152000</v>
      </c>
      <c r="E186" s="15">
        <v>27637663.370000001</v>
      </c>
      <c r="F186" s="15">
        <f t="shared" si="2"/>
        <v>321.36399351543332</v>
      </c>
      <c r="G186" s="15">
        <f t="shared" si="3"/>
        <v>36.292761017438806</v>
      </c>
    </row>
    <row r="187" spans="1:9" x14ac:dyDescent="0.2">
      <c r="A187" s="16">
        <v>3661</v>
      </c>
      <c r="B187" t="s">
        <v>182</v>
      </c>
      <c r="C187" s="18">
        <v>8587263</v>
      </c>
      <c r="D187" s="18" t="s">
        <v>14</v>
      </c>
      <c r="E187" s="18">
        <v>27637663.370000001</v>
      </c>
      <c r="F187" s="18">
        <f t="shared" si="2"/>
        <v>321.84484590724657</v>
      </c>
      <c r="G187" s="18"/>
    </row>
    <row r="188" spans="1:9" x14ac:dyDescent="0.2">
      <c r="A188" s="16">
        <v>3622</v>
      </c>
      <c r="B188" s="19" t="s">
        <v>183</v>
      </c>
      <c r="C188" s="24">
        <v>12849</v>
      </c>
      <c r="D188" s="18"/>
      <c r="E188" s="18">
        <v>0</v>
      </c>
      <c r="F188" s="18">
        <f t="shared" si="2"/>
        <v>0</v>
      </c>
      <c r="G188" s="18"/>
    </row>
    <row r="189" spans="1:9" x14ac:dyDescent="0.2">
      <c r="A189" s="13">
        <v>368</v>
      </c>
      <c r="B189" s="14" t="s">
        <v>45</v>
      </c>
      <c r="C189" s="15">
        <f>SUM(C190)</f>
        <v>240094.88</v>
      </c>
      <c r="D189" s="15">
        <v>2710000</v>
      </c>
      <c r="E189" s="15">
        <v>530837.14</v>
      </c>
      <c r="F189" s="15">
        <f t="shared" si="2"/>
        <v>221.09473554788005</v>
      </c>
      <c r="G189" s="15">
        <f t="shared" si="3"/>
        <v>19.58808634686347</v>
      </c>
    </row>
    <row r="190" spans="1:9" x14ac:dyDescent="0.2">
      <c r="A190" s="16">
        <v>3681</v>
      </c>
      <c r="B190" t="s">
        <v>46</v>
      </c>
      <c r="C190" s="18">
        <v>240094.88</v>
      </c>
      <c r="D190" s="18" t="s">
        <v>14</v>
      </c>
      <c r="E190" s="18">
        <v>530837.14</v>
      </c>
      <c r="F190" s="18">
        <f t="shared" si="2"/>
        <v>221.09473554788005</v>
      </c>
      <c r="G190" s="18"/>
    </row>
    <row r="191" spans="1:9" x14ac:dyDescent="0.2">
      <c r="A191" s="13">
        <v>369</v>
      </c>
      <c r="B191" s="14" t="s">
        <v>48</v>
      </c>
      <c r="C191" s="15">
        <f>SUM(C192+C193)</f>
        <v>0</v>
      </c>
      <c r="D191" s="15">
        <v>17953000</v>
      </c>
      <c r="E191" s="15">
        <v>224769.87</v>
      </c>
      <c r="F191" s="15"/>
      <c r="G191" s="15">
        <f t="shared" si="3"/>
        <v>1.2519905865314989</v>
      </c>
    </row>
    <row r="192" spans="1:9" x14ac:dyDescent="0.2">
      <c r="A192" s="16">
        <v>3691</v>
      </c>
      <c r="B192" t="s">
        <v>184</v>
      </c>
      <c r="C192" s="18">
        <v>0</v>
      </c>
      <c r="D192" s="18" t="s">
        <v>14</v>
      </c>
      <c r="E192" s="18">
        <v>30574.94</v>
      </c>
      <c r="F192" s="18"/>
      <c r="G192" s="18"/>
    </row>
    <row r="193" spans="1:7" x14ac:dyDescent="0.2">
      <c r="A193" s="16">
        <v>3693</v>
      </c>
      <c r="B193" t="s">
        <v>185</v>
      </c>
      <c r="C193" s="18">
        <v>0</v>
      </c>
      <c r="D193" s="18" t="s">
        <v>14</v>
      </c>
      <c r="E193" s="18">
        <v>194194.93</v>
      </c>
      <c r="F193" s="18"/>
      <c r="G193" s="18"/>
    </row>
    <row r="194" spans="1:7" x14ac:dyDescent="0.2">
      <c r="A194" s="13">
        <v>37</v>
      </c>
      <c r="B194" s="14" t="s">
        <v>186</v>
      </c>
      <c r="C194" s="15">
        <f>SUM(C195+C196)</f>
        <v>365331871.04000002</v>
      </c>
      <c r="D194" s="15">
        <v>876719000</v>
      </c>
      <c r="E194" s="15">
        <v>406366899.11000001</v>
      </c>
      <c r="F194" s="15">
        <f t="shared" si="2"/>
        <v>111.23226067114935</v>
      </c>
      <c r="G194" s="15">
        <f t="shared" si="3"/>
        <v>46.350871728569814</v>
      </c>
    </row>
    <row r="195" spans="1:7" x14ac:dyDescent="0.2">
      <c r="A195" s="13">
        <v>371</v>
      </c>
      <c r="B195" s="14" t="s">
        <v>187</v>
      </c>
      <c r="C195" s="15">
        <v>0</v>
      </c>
      <c r="D195" s="15">
        <v>5100000</v>
      </c>
      <c r="E195" s="15">
        <v>0</v>
      </c>
      <c r="F195" s="15"/>
      <c r="G195" s="15">
        <f t="shared" si="3"/>
        <v>0</v>
      </c>
    </row>
    <row r="196" spans="1:7" x14ac:dyDescent="0.2">
      <c r="A196" s="13">
        <v>372</v>
      </c>
      <c r="B196" s="14" t="s">
        <v>188</v>
      </c>
      <c r="C196" s="15">
        <f>SUM(C197:C198)</f>
        <v>365331871.04000002</v>
      </c>
      <c r="D196" s="15">
        <v>871619000</v>
      </c>
      <c r="E196" s="15">
        <v>406366899.11000001</v>
      </c>
      <c r="F196" s="15">
        <f t="shared" si="2"/>
        <v>111.23226067114935</v>
      </c>
      <c r="G196" s="15">
        <f t="shared" si="3"/>
        <v>46.622079040268744</v>
      </c>
    </row>
    <row r="197" spans="1:7" x14ac:dyDescent="0.2">
      <c r="A197" s="16">
        <v>3721</v>
      </c>
      <c r="B197" t="s">
        <v>189</v>
      </c>
      <c r="C197" s="18">
        <v>306421504.72000003</v>
      </c>
      <c r="D197" s="18" t="s">
        <v>14</v>
      </c>
      <c r="E197" s="18">
        <v>341320250.00999999</v>
      </c>
      <c r="F197" s="18">
        <f t="shared" si="2"/>
        <v>111.38913057746697</v>
      </c>
      <c r="G197" s="18"/>
    </row>
    <row r="198" spans="1:7" x14ac:dyDescent="0.2">
      <c r="A198" s="16">
        <v>3722</v>
      </c>
      <c r="B198" t="s">
        <v>190</v>
      </c>
      <c r="C198" s="18">
        <v>58910366.32</v>
      </c>
      <c r="D198" s="18" t="s">
        <v>14</v>
      </c>
      <c r="E198" s="18">
        <v>65046649.100000001</v>
      </c>
      <c r="F198" s="18">
        <f t="shared" si="2"/>
        <v>110.41630389237072</v>
      </c>
      <c r="G198" s="18"/>
    </row>
    <row r="199" spans="1:7" x14ac:dyDescent="0.2">
      <c r="A199" s="13">
        <v>38</v>
      </c>
      <c r="B199" s="14" t="s">
        <v>191</v>
      </c>
      <c r="C199" s="15">
        <f>SUM(C200+C204+C207+C213)</f>
        <v>165218474.03999999</v>
      </c>
      <c r="D199" s="15">
        <v>579386000</v>
      </c>
      <c r="E199" s="15">
        <v>212053435.36000001</v>
      </c>
      <c r="F199" s="15">
        <f t="shared" si="2"/>
        <v>128.34729081728543</v>
      </c>
      <c r="G199" s="15">
        <f t="shared" si="3"/>
        <v>36.599682311964735</v>
      </c>
    </row>
    <row r="200" spans="1:7" x14ac:dyDescent="0.2">
      <c r="A200" s="13">
        <v>381</v>
      </c>
      <c r="B200" s="14" t="s">
        <v>87</v>
      </c>
      <c r="C200" s="15">
        <f>SUM(C201:C203)</f>
        <v>139757032.92000002</v>
      </c>
      <c r="D200" s="15">
        <v>419894000</v>
      </c>
      <c r="E200" s="15">
        <v>146764269.16</v>
      </c>
      <c r="F200" s="15">
        <f t="shared" si="2"/>
        <v>105.01387021003164</v>
      </c>
      <c r="G200" s="15">
        <f t="shared" si="3"/>
        <v>34.95269500397719</v>
      </c>
    </row>
    <row r="201" spans="1:7" x14ac:dyDescent="0.2">
      <c r="A201" s="16">
        <v>3811</v>
      </c>
      <c r="B201" t="s">
        <v>192</v>
      </c>
      <c r="C201" s="18">
        <v>138255750.68000001</v>
      </c>
      <c r="D201" s="18" t="s">
        <v>14</v>
      </c>
      <c r="E201" s="18">
        <v>143701731.11000001</v>
      </c>
      <c r="F201" s="18">
        <f t="shared" si="2"/>
        <v>103.93906250062972</v>
      </c>
      <c r="G201" s="18"/>
    </row>
    <row r="202" spans="1:7" x14ac:dyDescent="0.2">
      <c r="A202" s="16">
        <v>3812</v>
      </c>
      <c r="B202" t="s">
        <v>193</v>
      </c>
      <c r="C202" s="18">
        <v>0</v>
      </c>
      <c r="D202" s="18" t="s">
        <v>14</v>
      </c>
      <c r="E202" s="18">
        <v>138664.07</v>
      </c>
      <c r="F202" s="18"/>
      <c r="G202" s="18"/>
    </row>
    <row r="203" spans="1:7" x14ac:dyDescent="0.2">
      <c r="A203" s="16">
        <v>3813</v>
      </c>
      <c r="B203" t="s">
        <v>194</v>
      </c>
      <c r="C203" s="18">
        <v>1501282.24</v>
      </c>
      <c r="D203" s="18" t="s">
        <v>14</v>
      </c>
      <c r="E203" s="18">
        <v>2923873.98</v>
      </c>
      <c r="F203" s="18">
        <f t="shared" ref="F203:F251" si="4">E203/C203*100</f>
        <v>194.75844728570161</v>
      </c>
      <c r="G203" s="18"/>
    </row>
    <row r="204" spans="1:7" x14ac:dyDescent="0.2">
      <c r="A204" s="13">
        <v>382</v>
      </c>
      <c r="B204" s="14" t="s">
        <v>88</v>
      </c>
      <c r="C204" s="15">
        <f>SUM(C205:C206)</f>
        <v>15228388.42</v>
      </c>
      <c r="D204" s="15">
        <v>35720000</v>
      </c>
      <c r="E204" s="15">
        <v>6490472.8799999999</v>
      </c>
      <c r="F204" s="15">
        <f t="shared" si="4"/>
        <v>42.620878197957076</v>
      </c>
      <c r="G204" s="15">
        <f t="shared" ref="G204:G253" si="5">E204/D204*100</f>
        <v>18.170416797312431</v>
      </c>
    </row>
    <row r="205" spans="1:7" x14ac:dyDescent="0.2">
      <c r="A205" s="16">
        <v>3821</v>
      </c>
      <c r="B205" t="s">
        <v>195</v>
      </c>
      <c r="C205" s="18">
        <v>2451622.14</v>
      </c>
      <c r="D205" s="18" t="s">
        <v>14</v>
      </c>
      <c r="E205" s="18">
        <v>26250</v>
      </c>
      <c r="F205" s="18">
        <f t="shared" si="4"/>
        <v>1.0707196501333602</v>
      </c>
      <c r="G205" s="18"/>
    </row>
    <row r="206" spans="1:7" x14ac:dyDescent="0.2">
      <c r="A206" s="16">
        <v>3822</v>
      </c>
      <c r="B206" t="s">
        <v>196</v>
      </c>
      <c r="C206" s="18">
        <v>12776766.279999999</v>
      </c>
      <c r="D206" s="18" t="s">
        <v>14</v>
      </c>
      <c r="E206" s="18">
        <v>6464222.8799999999</v>
      </c>
      <c r="F206" s="18">
        <f t="shared" si="4"/>
        <v>50.59357538784063</v>
      </c>
      <c r="G206" s="18"/>
    </row>
    <row r="207" spans="1:7" x14ac:dyDescent="0.2">
      <c r="A207" s="13">
        <v>383</v>
      </c>
      <c r="B207" s="14" t="s">
        <v>197</v>
      </c>
      <c r="C207" s="15">
        <f>SUM(C208:C212)</f>
        <v>4526231.75</v>
      </c>
      <c r="D207" s="15">
        <v>48672000</v>
      </c>
      <c r="E207" s="15">
        <v>38002771.960000001</v>
      </c>
      <c r="F207" s="15">
        <f t="shared" si="4"/>
        <v>839.61171365120663</v>
      </c>
      <c r="G207" s="15">
        <f t="shared" si="5"/>
        <v>78.079330950032883</v>
      </c>
    </row>
    <row r="208" spans="1:7" x14ac:dyDescent="0.2">
      <c r="A208" s="16">
        <v>3831</v>
      </c>
      <c r="B208" t="s">
        <v>198</v>
      </c>
      <c r="C208" s="18">
        <v>3950717.75</v>
      </c>
      <c r="D208" s="18" t="s">
        <v>14</v>
      </c>
      <c r="E208" s="18">
        <v>34647558.68</v>
      </c>
      <c r="F208" s="18">
        <f t="shared" si="4"/>
        <v>876.99402671830956</v>
      </c>
      <c r="G208" s="18"/>
    </row>
    <row r="209" spans="1:7" x14ac:dyDescent="0.2">
      <c r="A209" s="16">
        <v>3832</v>
      </c>
      <c r="B209" t="s">
        <v>199</v>
      </c>
      <c r="C209" s="18">
        <v>0</v>
      </c>
      <c r="D209" s="18" t="s">
        <v>14</v>
      </c>
      <c r="E209" s="18">
        <v>400</v>
      </c>
      <c r="F209" s="18"/>
      <c r="G209" s="18"/>
    </row>
    <row r="210" spans="1:7" x14ac:dyDescent="0.2">
      <c r="A210" s="16">
        <v>3833</v>
      </c>
      <c r="B210" t="s">
        <v>200</v>
      </c>
      <c r="C210" s="18">
        <v>0</v>
      </c>
      <c r="D210" s="18" t="s">
        <v>14</v>
      </c>
      <c r="E210" s="18">
        <v>2614076.37</v>
      </c>
      <c r="F210" s="18"/>
      <c r="G210" s="18"/>
    </row>
    <row r="211" spans="1:7" x14ac:dyDescent="0.2">
      <c r="A211" s="16">
        <v>3834</v>
      </c>
      <c r="B211" t="s">
        <v>201</v>
      </c>
      <c r="C211" s="18">
        <v>575514</v>
      </c>
      <c r="D211" s="18" t="s">
        <v>14</v>
      </c>
      <c r="E211" s="18">
        <v>678269.12</v>
      </c>
      <c r="F211" s="18">
        <f t="shared" si="4"/>
        <v>117.85449528595309</v>
      </c>
      <c r="G211" s="18"/>
    </row>
    <row r="212" spans="1:7" x14ac:dyDescent="0.2">
      <c r="A212" s="16">
        <v>3835</v>
      </c>
      <c r="B212" t="s">
        <v>93</v>
      </c>
      <c r="C212" s="18">
        <v>0</v>
      </c>
      <c r="D212" s="18" t="s">
        <v>14</v>
      </c>
      <c r="E212" s="18">
        <v>62467.79</v>
      </c>
      <c r="F212" s="18"/>
      <c r="G212" s="18"/>
    </row>
    <row r="213" spans="1:7" x14ac:dyDescent="0.2">
      <c r="A213" s="13">
        <v>386</v>
      </c>
      <c r="B213" s="14" t="s">
        <v>202</v>
      </c>
      <c r="C213" s="15">
        <f>SUM(C214)</f>
        <v>5706820.9500000002</v>
      </c>
      <c r="D213" s="15">
        <v>75100000</v>
      </c>
      <c r="E213" s="15">
        <v>20795921.359999999</v>
      </c>
      <c r="F213" s="15">
        <f t="shared" si="4"/>
        <v>364.40465790327625</v>
      </c>
      <c r="G213" s="15">
        <f t="shared" si="5"/>
        <v>27.690973848202393</v>
      </c>
    </row>
    <row r="214" spans="1:7" x14ac:dyDescent="0.2">
      <c r="A214" s="16">
        <v>3861</v>
      </c>
      <c r="B214" t="s">
        <v>203</v>
      </c>
      <c r="C214" s="18">
        <v>5706820.9500000002</v>
      </c>
      <c r="D214" s="18" t="s">
        <v>14</v>
      </c>
      <c r="E214" s="18">
        <v>20795921.359999999</v>
      </c>
      <c r="F214" s="18">
        <f t="shared" si="4"/>
        <v>364.40465790327625</v>
      </c>
      <c r="G214" s="18"/>
    </row>
    <row r="215" spans="1:7" x14ac:dyDescent="0.2">
      <c r="A215" s="9">
        <v>4</v>
      </c>
      <c r="B215" s="23" t="s">
        <v>204</v>
      </c>
      <c r="C215" s="11">
        <f>SUM(C216+C223+C247)</f>
        <v>434685052.51999998</v>
      </c>
      <c r="D215" s="11">
        <v>1752940909</v>
      </c>
      <c r="E215" s="11">
        <v>444639562.88</v>
      </c>
      <c r="F215" s="11">
        <f t="shared" si="4"/>
        <v>102.29005122267047</v>
      </c>
      <c r="G215" s="11">
        <f t="shared" si="5"/>
        <v>25.365348061484482</v>
      </c>
    </row>
    <row r="216" spans="1:7" x14ac:dyDescent="0.2">
      <c r="A216" s="13">
        <v>41</v>
      </c>
      <c r="B216" s="20" t="s">
        <v>205</v>
      </c>
      <c r="C216" s="15">
        <f>SUM(C217+C219)</f>
        <v>6647453.75</v>
      </c>
      <c r="D216" s="15">
        <v>35272909</v>
      </c>
      <c r="E216" s="15">
        <v>5386894.2800000003</v>
      </c>
      <c r="F216" s="15">
        <f t="shared" si="4"/>
        <v>81.036957647129185</v>
      </c>
      <c r="G216" s="15">
        <f t="shared" si="5"/>
        <v>15.272044276246113</v>
      </c>
    </row>
    <row r="217" spans="1:7" x14ac:dyDescent="0.2">
      <c r="A217" s="13">
        <v>411</v>
      </c>
      <c r="B217" s="20" t="s">
        <v>206</v>
      </c>
      <c r="C217" s="15">
        <f>SUM(C218)</f>
        <v>26</v>
      </c>
      <c r="D217" s="15">
        <v>21248909</v>
      </c>
      <c r="E217" s="15">
        <v>2939173.88</v>
      </c>
      <c r="F217" s="15"/>
      <c r="G217" s="15">
        <f t="shared" si="5"/>
        <v>13.832116651259602</v>
      </c>
    </row>
    <row r="218" spans="1:7" x14ac:dyDescent="0.2">
      <c r="A218" s="16">
        <v>4111</v>
      </c>
      <c r="B218" s="19" t="s">
        <v>98</v>
      </c>
      <c r="C218" s="18">
        <v>26</v>
      </c>
      <c r="D218" s="18" t="s">
        <v>14</v>
      </c>
      <c r="E218" s="18">
        <v>2939173.88</v>
      </c>
      <c r="F218" s="18"/>
      <c r="G218" s="18"/>
    </row>
    <row r="219" spans="1:7" x14ac:dyDescent="0.2">
      <c r="A219" s="13">
        <v>412</v>
      </c>
      <c r="B219" s="20" t="s">
        <v>207</v>
      </c>
      <c r="C219" s="15">
        <f>SUM(C220:C221)</f>
        <v>6647427.75</v>
      </c>
      <c r="D219" s="15">
        <v>14024000</v>
      </c>
      <c r="E219" s="15">
        <v>2447720.4</v>
      </c>
      <c r="F219" s="15">
        <f t="shared" si="4"/>
        <v>36.822068506122534</v>
      </c>
      <c r="G219" s="15">
        <f t="shared" si="5"/>
        <v>17.453796349115802</v>
      </c>
    </row>
    <row r="220" spans="1:7" x14ac:dyDescent="0.2">
      <c r="A220" s="16">
        <v>4123</v>
      </c>
      <c r="B220" s="19" t="s">
        <v>208</v>
      </c>
      <c r="C220" s="18">
        <v>1631364.2</v>
      </c>
      <c r="D220" s="18" t="s">
        <v>14</v>
      </c>
      <c r="E220" s="18">
        <v>1715585.51</v>
      </c>
      <c r="F220" s="18">
        <f t="shared" si="4"/>
        <v>105.16263076019445</v>
      </c>
      <c r="G220" s="18"/>
    </row>
    <row r="221" spans="1:7" x14ac:dyDescent="0.2">
      <c r="A221" s="16">
        <v>4124</v>
      </c>
      <c r="B221" s="19" t="s">
        <v>100</v>
      </c>
      <c r="C221" s="18">
        <v>5016063.55</v>
      </c>
      <c r="D221" s="18" t="s">
        <v>14</v>
      </c>
      <c r="E221" s="18">
        <v>711020.61</v>
      </c>
      <c r="F221" s="18">
        <f t="shared" si="4"/>
        <v>14.174872445545471</v>
      </c>
      <c r="G221" s="18"/>
    </row>
    <row r="222" spans="1:7" x14ac:dyDescent="0.2">
      <c r="A222" s="16">
        <v>4126</v>
      </c>
      <c r="B222" s="19" t="s">
        <v>101</v>
      </c>
      <c r="C222" s="18">
        <v>0</v>
      </c>
      <c r="D222" s="18" t="s">
        <v>14</v>
      </c>
      <c r="E222" s="18">
        <v>21114.28</v>
      </c>
      <c r="F222" s="18"/>
      <c r="G222" s="18"/>
    </row>
    <row r="223" spans="1:7" x14ac:dyDescent="0.2">
      <c r="A223" s="13">
        <v>42</v>
      </c>
      <c r="B223" s="20" t="s">
        <v>209</v>
      </c>
      <c r="C223" s="15">
        <f>SUM(C224+C229+C237+C240+C244+C243)</f>
        <v>360494116.71999997</v>
      </c>
      <c r="D223" s="15">
        <v>1114592000</v>
      </c>
      <c r="E223" s="15">
        <v>374475545.61000001</v>
      </c>
      <c r="F223" s="15">
        <f t="shared" si="4"/>
        <v>103.87840695354804</v>
      </c>
      <c r="G223" s="15">
        <f t="shared" si="5"/>
        <v>33.597544716811171</v>
      </c>
    </row>
    <row r="224" spans="1:7" x14ac:dyDescent="0.2">
      <c r="A224" s="16">
        <v>421</v>
      </c>
      <c r="B224" s="20" t="s">
        <v>210</v>
      </c>
      <c r="C224" s="15">
        <f>SUM(C225:C228)</f>
        <v>273601915.65999997</v>
      </c>
      <c r="D224" s="15">
        <v>755652600</v>
      </c>
      <c r="E224" s="15">
        <v>314306666.77999997</v>
      </c>
      <c r="F224" s="15">
        <f t="shared" si="4"/>
        <v>114.87736334806333</v>
      </c>
      <c r="G224" s="15">
        <f t="shared" si="5"/>
        <v>41.59406938849942</v>
      </c>
    </row>
    <row r="225" spans="1:7" x14ac:dyDescent="0.2">
      <c r="A225" s="16">
        <v>4211</v>
      </c>
      <c r="B225" s="19" t="s">
        <v>104</v>
      </c>
      <c r="C225" s="18">
        <v>21</v>
      </c>
      <c r="D225" s="18" t="s">
        <v>14</v>
      </c>
      <c r="E225" s="18">
        <v>14</v>
      </c>
      <c r="F225" s="18">
        <f t="shared" si="4"/>
        <v>66.666666666666657</v>
      </c>
      <c r="G225" s="18"/>
    </row>
    <row r="226" spans="1:7" x14ac:dyDescent="0.2">
      <c r="A226" s="16">
        <v>4212</v>
      </c>
      <c r="B226" s="19" t="s">
        <v>105</v>
      </c>
      <c r="C226" s="18">
        <v>116879428.70999999</v>
      </c>
      <c r="D226" s="18" t="s">
        <v>14</v>
      </c>
      <c r="E226" s="18">
        <v>219941478.66999999</v>
      </c>
      <c r="F226" s="18">
        <f t="shared" si="4"/>
        <v>188.17809181435723</v>
      </c>
      <c r="G226" s="18"/>
    </row>
    <row r="227" spans="1:7" x14ac:dyDescent="0.2">
      <c r="A227" s="16">
        <v>4213</v>
      </c>
      <c r="B227" s="19" t="s">
        <v>211</v>
      </c>
      <c r="C227" s="18">
        <v>67042342.619999997</v>
      </c>
      <c r="D227" s="18" t="s">
        <v>14</v>
      </c>
      <c r="E227" s="18">
        <v>26385645.460000001</v>
      </c>
      <c r="F227" s="18">
        <f t="shared" si="4"/>
        <v>39.35668777201807</v>
      </c>
      <c r="G227" s="18"/>
    </row>
    <row r="228" spans="1:7" x14ac:dyDescent="0.2">
      <c r="A228" s="16">
        <v>4214</v>
      </c>
      <c r="B228" s="19" t="s">
        <v>106</v>
      </c>
      <c r="C228" s="18">
        <v>89680123.329999998</v>
      </c>
      <c r="D228" s="18" t="s">
        <v>14</v>
      </c>
      <c r="E228" s="18">
        <v>67979528.650000006</v>
      </c>
      <c r="F228" s="18">
        <f t="shared" si="4"/>
        <v>75.802224758158133</v>
      </c>
      <c r="G228" s="18"/>
    </row>
    <row r="229" spans="1:7" x14ac:dyDescent="0.2">
      <c r="A229" s="13">
        <v>422</v>
      </c>
      <c r="B229" s="20" t="s">
        <v>212</v>
      </c>
      <c r="C229" s="15">
        <f>SUM(C230:C236)</f>
        <v>79795049.980000004</v>
      </c>
      <c r="D229" s="15">
        <v>307480400</v>
      </c>
      <c r="E229" s="15">
        <v>50036150.869999997</v>
      </c>
      <c r="F229" s="15">
        <f t="shared" si="4"/>
        <v>62.705833109373529</v>
      </c>
      <c r="G229" s="15">
        <f t="shared" si="5"/>
        <v>16.272956217697125</v>
      </c>
    </row>
    <row r="230" spans="1:7" x14ac:dyDescent="0.2">
      <c r="A230" s="16">
        <v>4221</v>
      </c>
      <c r="B230" s="19" t="s">
        <v>108</v>
      </c>
      <c r="C230" s="18">
        <v>27483679.57</v>
      </c>
      <c r="D230" s="18" t="s">
        <v>14</v>
      </c>
      <c r="E230" s="18">
        <v>17051623.190000001</v>
      </c>
      <c r="F230" s="18">
        <f t="shared" si="4"/>
        <v>62.042723015199243</v>
      </c>
      <c r="G230" s="18"/>
    </row>
    <row r="231" spans="1:7" x14ac:dyDescent="0.2">
      <c r="A231" s="16">
        <v>4222</v>
      </c>
      <c r="B231" s="19" t="s">
        <v>213</v>
      </c>
      <c r="C231" s="18">
        <v>623836</v>
      </c>
      <c r="D231" s="18" t="s">
        <v>14</v>
      </c>
      <c r="E231" s="18">
        <v>6638888.71</v>
      </c>
      <c r="F231" s="18">
        <f t="shared" si="4"/>
        <v>1064.2041674414429</v>
      </c>
      <c r="G231" s="18"/>
    </row>
    <row r="232" spans="1:7" x14ac:dyDescent="0.2">
      <c r="A232" s="16">
        <v>4223</v>
      </c>
      <c r="B232" s="19" t="s">
        <v>109</v>
      </c>
      <c r="C232" s="18">
        <v>1809244.12</v>
      </c>
      <c r="D232" s="18" t="s">
        <v>14</v>
      </c>
      <c r="E232" s="18">
        <v>1651227.86</v>
      </c>
      <c r="F232" s="18">
        <f t="shared" si="4"/>
        <v>91.266172527342519</v>
      </c>
      <c r="G232" s="18"/>
    </row>
    <row r="233" spans="1:7" x14ac:dyDescent="0.2">
      <c r="A233" s="16">
        <v>4224</v>
      </c>
      <c r="B233" s="19" t="s">
        <v>214</v>
      </c>
      <c r="C233" s="18">
        <v>42626228</v>
      </c>
      <c r="D233" s="18" t="s">
        <v>14</v>
      </c>
      <c r="E233" s="18">
        <v>16181913.699999999</v>
      </c>
      <c r="F233" s="18">
        <f t="shared" si="4"/>
        <v>37.962340228649829</v>
      </c>
      <c r="G233" s="18"/>
    </row>
    <row r="234" spans="1:7" x14ac:dyDescent="0.2">
      <c r="A234" s="16">
        <v>4225</v>
      </c>
      <c r="B234" s="19" t="s">
        <v>215</v>
      </c>
      <c r="C234" s="18">
        <v>700204.75</v>
      </c>
      <c r="D234" s="18" t="s">
        <v>14</v>
      </c>
      <c r="E234" s="18">
        <v>1104803.32</v>
      </c>
      <c r="F234" s="18">
        <f t="shared" si="4"/>
        <v>157.78289421772703</v>
      </c>
      <c r="G234" s="18"/>
    </row>
    <row r="235" spans="1:7" x14ac:dyDescent="0.2">
      <c r="A235" s="16">
        <v>4226</v>
      </c>
      <c r="B235" s="19" t="s">
        <v>110</v>
      </c>
      <c r="C235" s="18">
        <v>481411</v>
      </c>
      <c r="D235" s="18" t="s">
        <v>14</v>
      </c>
      <c r="E235" s="18">
        <v>929546.25</v>
      </c>
      <c r="F235" s="18">
        <f t="shared" si="4"/>
        <v>193.08787086294248</v>
      </c>
      <c r="G235" s="18"/>
    </row>
    <row r="236" spans="1:7" x14ac:dyDescent="0.2">
      <c r="A236" s="16">
        <v>4227</v>
      </c>
      <c r="B236" s="19" t="s">
        <v>111</v>
      </c>
      <c r="C236" s="18">
        <v>6070446.54</v>
      </c>
      <c r="D236" s="18" t="s">
        <v>14</v>
      </c>
      <c r="E236" s="18">
        <v>6478147.8399999999</v>
      </c>
      <c r="F236" s="18">
        <f t="shared" si="4"/>
        <v>106.71616655073943</v>
      </c>
      <c r="G236" s="18"/>
    </row>
    <row r="237" spans="1:7" x14ac:dyDescent="0.2">
      <c r="A237" s="13">
        <v>423</v>
      </c>
      <c r="B237" s="20" t="s">
        <v>216</v>
      </c>
      <c r="C237" s="15">
        <f>SUM(C238:C239)</f>
        <v>1569047.33</v>
      </c>
      <c r="D237" s="15">
        <v>14486000</v>
      </c>
      <c r="E237" s="15">
        <v>1218445.75</v>
      </c>
      <c r="F237" s="15">
        <f t="shared" si="4"/>
        <v>77.655130390489873</v>
      </c>
      <c r="G237" s="15">
        <f t="shared" si="5"/>
        <v>8.4111952920060755</v>
      </c>
    </row>
    <row r="238" spans="1:7" x14ac:dyDescent="0.2">
      <c r="A238" s="16">
        <v>4231</v>
      </c>
      <c r="B238" s="19" t="s">
        <v>113</v>
      </c>
      <c r="C238" s="18">
        <v>1569047.33</v>
      </c>
      <c r="D238" s="18" t="s">
        <v>14</v>
      </c>
      <c r="E238" s="18">
        <v>1180445.75</v>
      </c>
      <c r="F238" s="18">
        <f t="shared" si="4"/>
        <v>75.233278654506861</v>
      </c>
      <c r="G238" s="18"/>
    </row>
    <row r="239" spans="1:7" x14ac:dyDescent="0.2">
      <c r="A239" s="16">
        <v>4233</v>
      </c>
      <c r="B239" s="19" t="s">
        <v>217</v>
      </c>
      <c r="C239" s="18">
        <v>0</v>
      </c>
      <c r="D239" s="18" t="s">
        <v>14</v>
      </c>
      <c r="E239" s="18">
        <v>38000</v>
      </c>
      <c r="F239" s="18"/>
      <c r="G239" s="18"/>
    </row>
    <row r="240" spans="1:7" x14ac:dyDescent="0.2">
      <c r="A240" s="13">
        <v>424</v>
      </c>
      <c r="B240" s="20" t="s">
        <v>218</v>
      </c>
      <c r="C240" s="15">
        <f>SUM(C241:C242)</f>
        <v>2570658</v>
      </c>
      <c r="D240" s="15">
        <v>28058000</v>
      </c>
      <c r="E240" s="15">
        <v>4061020.06</v>
      </c>
      <c r="F240" s="15">
        <f t="shared" si="4"/>
        <v>157.97589799965613</v>
      </c>
      <c r="G240" s="15">
        <f t="shared" si="5"/>
        <v>14.47366191460546</v>
      </c>
    </row>
    <row r="241" spans="1:7" x14ac:dyDescent="0.2">
      <c r="A241" s="16">
        <v>4241</v>
      </c>
      <c r="B241" s="19" t="s">
        <v>219</v>
      </c>
      <c r="C241" s="18">
        <v>1717715</v>
      </c>
      <c r="D241" s="18" t="s">
        <v>14</v>
      </c>
      <c r="E241" s="18">
        <v>3935157.06</v>
      </c>
      <c r="F241" s="18">
        <f t="shared" si="4"/>
        <v>229.09254794887394</v>
      </c>
      <c r="G241" s="18"/>
    </row>
    <row r="242" spans="1:7" x14ac:dyDescent="0.2">
      <c r="A242" s="16">
        <v>4243</v>
      </c>
      <c r="B242" s="19" t="s">
        <v>220</v>
      </c>
      <c r="C242" s="18">
        <v>852943</v>
      </c>
      <c r="D242" s="18" t="s">
        <v>14</v>
      </c>
      <c r="E242" s="18">
        <v>125863</v>
      </c>
      <c r="F242" s="18">
        <f t="shared" si="4"/>
        <v>14.756320176143072</v>
      </c>
      <c r="G242" s="18"/>
    </row>
    <row r="243" spans="1:7" x14ac:dyDescent="0.2">
      <c r="A243" s="13">
        <v>425</v>
      </c>
      <c r="B243" s="20" t="s">
        <v>221</v>
      </c>
      <c r="C243" s="15">
        <v>0</v>
      </c>
      <c r="D243" s="15">
        <v>30000</v>
      </c>
      <c r="E243" s="15">
        <v>0</v>
      </c>
      <c r="F243" s="15"/>
      <c r="G243" s="15">
        <f t="shared" si="5"/>
        <v>0</v>
      </c>
    </row>
    <row r="244" spans="1:7" x14ac:dyDescent="0.2">
      <c r="A244" s="13">
        <v>426</v>
      </c>
      <c r="B244" s="20" t="s">
        <v>222</v>
      </c>
      <c r="C244" s="15">
        <f>SUM(C245:C246)</f>
        <v>2957445.75</v>
      </c>
      <c r="D244" s="15">
        <v>8885000</v>
      </c>
      <c r="E244" s="15">
        <v>4853262.1500000004</v>
      </c>
      <c r="F244" s="15">
        <f t="shared" si="4"/>
        <v>164.10316740383152</v>
      </c>
      <c r="G244" s="15">
        <f t="shared" si="5"/>
        <v>54.623096792346658</v>
      </c>
    </row>
    <row r="245" spans="1:7" x14ac:dyDescent="0.2">
      <c r="A245" s="16">
        <v>4262</v>
      </c>
      <c r="B245" s="19" t="s">
        <v>223</v>
      </c>
      <c r="C245" s="18">
        <v>2918883.25</v>
      </c>
      <c r="D245" s="18" t="s">
        <v>14</v>
      </c>
      <c r="E245" s="18">
        <v>4683102.1500000004</v>
      </c>
      <c r="F245" s="18">
        <f t="shared" si="4"/>
        <v>160.44157127558972</v>
      </c>
      <c r="G245" s="18"/>
    </row>
    <row r="246" spans="1:7" x14ac:dyDescent="0.2">
      <c r="A246" s="16">
        <v>4264</v>
      </c>
      <c r="B246" s="19" t="s">
        <v>224</v>
      </c>
      <c r="C246" s="18">
        <v>38562.5</v>
      </c>
      <c r="D246" s="18" t="s">
        <v>14</v>
      </c>
      <c r="E246" s="18">
        <v>170160</v>
      </c>
      <c r="F246" s="18">
        <f t="shared" si="4"/>
        <v>441.25769854132903</v>
      </c>
      <c r="G246" s="18"/>
    </row>
    <row r="247" spans="1:7" x14ac:dyDescent="0.2">
      <c r="A247" s="13">
        <v>45</v>
      </c>
      <c r="B247" s="20" t="s">
        <v>225</v>
      </c>
      <c r="C247" s="15">
        <f>SUM(C248+C250+C252+C253)</f>
        <v>67543482.049999997</v>
      </c>
      <c r="D247" s="15">
        <v>603076000</v>
      </c>
      <c r="E247" s="15">
        <v>64777122.990000002</v>
      </c>
      <c r="F247" s="15">
        <f t="shared" si="4"/>
        <v>95.904328625000176</v>
      </c>
      <c r="G247" s="15">
        <f t="shared" si="5"/>
        <v>10.741121017914823</v>
      </c>
    </row>
    <row r="248" spans="1:7" x14ac:dyDescent="0.2">
      <c r="A248" s="13">
        <v>451</v>
      </c>
      <c r="B248" s="20" t="s">
        <v>226</v>
      </c>
      <c r="C248" s="15">
        <f>SUM(C249)</f>
        <v>65519864.549999997</v>
      </c>
      <c r="D248" s="15">
        <v>602989000</v>
      </c>
      <c r="E248" s="15">
        <v>64697501.240000002</v>
      </c>
      <c r="F248" s="15">
        <f t="shared" si="4"/>
        <v>98.744864148227251</v>
      </c>
      <c r="G248" s="15">
        <f t="shared" si="5"/>
        <v>10.729466248969716</v>
      </c>
    </row>
    <row r="249" spans="1:7" x14ac:dyDescent="0.2">
      <c r="A249" s="16">
        <v>4511</v>
      </c>
      <c r="B249" s="19" t="s">
        <v>226</v>
      </c>
      <c r="C249" s="18">
        <v>65519864.549999997</v>
      </c>
      <c r="D249" s="18" t="s">
        <v>14</v>
      </c>
      <c r="E249" s="18">
        <v>64697501.240000002</v>
      </c>
      <c r="F249" s="18">
        <f t="shared" si="4"/>
        <v>98.744864148227251</v>
      </c>
      <c r="G249" s="18"/>
    </row>
    <row r="250" spans="1:7" x14ac:dyDescent="0.2">
      <c r="A250" s="13">
        <v>452</v>
      </c>
      <c r="B250" s="20" t="s">
        <v>227</v>
      </c>
      <c r="C250" s="15">
        <f>SUM(C251)</f>
        <v>2023617.5</v>
      </c>
      <c r="D250" s="15">
        <v>72000</v>
      </c>
      <c r="E250" s="15">
        <v>77621.75</v>
      </c>
      <c r="F250" s="15">
        <f t="shared" si="4"/>
        <v>3.8357915959908429</v>
      </c>
      <c r="G250" s="15">
        <f t="shared" si="5"/>
        <v>107.80798611111111</v>
      </c>
    </row>
    <row r="251" spans="1:7" x14ac:dyDescent="0.2">
      <c r="A251" s="16">
        <v>4521</v>
      </c>
      <c r="B251" s="19" t="s">
        <v>227</v>
      </c>
      <c r="C251" s="18">
        <v>2023617.5</v>
      </c>
      <c r="D251" s="18" t="s">
        <v>14</v>
      </c>
      <c r="E251" s="18">
        <v>77621.75</v>
      </c>
      <c r="F251" s="18">
        <f t="shared" si="4"/>
        <v>3.8357915959908429</v>
      </c>
      <c r="G251" s="18"/>
    </row>
    <row r="252" spans="1:7" x14ac:dyDescent="0.2">
      <c r="A252" s="16">
        <v>453</v>
      </c>
      <c r="B252" s="20" t="s">
        <v>228</v>
      </c>
      <c r="C252" s="15">
        <v>0</v>
      </c>
      <c r="D252" s="15">
        <v>4000</v>
      </c>
      <c r="E252" s="15">
        <v>0</v>
      </c>
      <c r="F252" s="15"/>
      <c r="G252" s="15">
        <f t="shared" si="5"/>
        <v>0</v>
      </c>
    </row>
    <row r="253" spans="1:7" x14ac:dyDescent="0.2">
      <c r="A253" s="13">
        <v>454</v>
      </c>
      <c r="B253" s="20" t="s">
        <v>229</v>
      </c>
      <c r="C253" s="15">
        <f>SUM(C254)</f>
        <v>0</v>
      </c>
      <c r="D253" s="15">
        <v>11000</v>
      </c>
      <c r="E253" s="15">
        <v>2000</v>
      </c>
      <c r="F253" s="15"/>
      <c r="G253" s="15">
        <f t="shared" si="5"/>
        <v>18.181818181818183</v>
      </c>
    </row>
    <row r="254" spans="1:7" x14ac:dyDescent="0.2">
      <c r="A254" s="16">
        <v>4541</v>
      </c>
      <c r="B254" s="19" t="s">
        <v>229</v>
      </c>
      <c r="C254" s="18">
        <v>0</v>
      </c>
      <c r="D254" s="18" t="s">
        <v>14</v>
      </c>
      <c r="E254" s="18">
        <v>2000</v>
      </c>
      <c r="F254" s="18"/>
      <c r="G254" s="18"/>
    </row>
    <row r="255" spans="1:7" x14ac:dyDescent="0.2">
      <c r="A255" s="32" t="s">
        <v>230</v>
      </c>
      <c r="B255" s="33"/>
      <c r="C255" s="6"/>
      <c r="D255" s="6"/>
      <c r="E255" s="6"/>
      <c r="F255" s="7"/>
      <c r="G255" s="7"/>
    </row>
    <row r="256" spans="1:7" x14ac:dyDescent="0.2">
      <c r="A256" s="9">
        <v>8</v>
      </c>
      <c r="B256" s="23" t="s">
        <v>270</v>
      </c>
      <c r="C256" s="11">
        <f>SUM(C257+C262+C267)</f>
        <v>54479908.469999999</v>
      </c>
      <c r="D256" s="11">
        <v>387271000</v>
      </c>
      <c r="E256" s="11">
        <v>115426681</v>
      </c>
      <c r="F256" s="11">
        <f t="shared" ref="F256:F295" si="6">E256/C256*100</f>
        <v>211.87018157998753</v>
      </c>
      <c r="G256" s="11">
        <f t="shared" ref="G256:G295" si="7">E256/D256*100</f>
        <v>29.805144459564492</v>
      </c>
    </row>
    <row r="257" spans="1:7" x14ac:dyDescent="0.2">
      <c r="A257" s="13">
        <v>81</v>
      </c>
      <c r="B257" s="20" t="s">
        <v>231</v>
      </c>
      <c r="C257" s="15">
        <f>SUM(C258+C260)</f>
        <v>15511308.9</v>
      </c>
      <c r="D257" s="15">
        <v>300000</v>
      </c>
      <c r="E257" s="15">
        <v>274799.52</v>
      </c>
      <c r="F257" s="15">
        <f t="shared" si="6"/>
        <v>1.7716075527320587</v>
      </c>
      <c r="G257" s="15">
        <f t="shared" si="7"/>
        <v>91.599840000000015</v>
      </c>
    </row>
    <row r="258" spans="1:7" x14ac:dyDescent="0.2">
      <c r="A258" s="13">
        <v>812</v>
      </c>
      <c r="B258" s="20" t="s">
        <v>232</v>
      </c>
      <c r="C258" s="15">
        <f>SUM(C259)</f>
        <v>261308.9</v>
      </c>
      <c r="D258" s="15">
        <v>300000</v>
      </c>
      <c r="E258" s="15">
        <v>274799.52</v>
      </c>
      <c r="F258" s="15">
        <f t="shared" si="6"/>
        <v>105.16270972783552</v>
      </c>
      <c r="G258" s="15">
        <f t="shared" si="7"/>
        <v>91.599840000000015</v>
      </c>
    </row>
    <row r="259" spans="1:7" x14ac:dyDescent="0.2">
      <c r="A259" s="16">
        <v>8121</v>
      </c>
      <c r="B259" s="19" t="s">
        <v>233</v>
      </c>
      <c r="C259" s="18">
        <v>261308.9</v>
      </c>
      <c r="D259" s="18" t="s">
        <v>14</v>
      </c>
      <c r="E259" s="18">
        <v>274799.52</v>
      </c>
      <c r="F259" s="18">
        <f t="shared" si="6"/>
        <v>105.16270972783552</v>
      </c>
      <c r="G259" s="18"/>
    </row>
    <row r="260" spans="1:7" x14ac:dyDescent="0.2">
      <c r="A260" s="13">
        <v>818</v>
      </c>
      <c r="B260" s="20" t="s">
        <v>234</v>
      </c>
      <c r="C260" s="15">
        <f>SUM(C261)</f>
        <v>15250000</v>
      </c>
      <c r="D260" s="15">
        <v>0</v>
      </c>
      <c r="E260" s="15">
        <v>0</v>
      </c>
      <c r="F260" s="15">
        <f t="shared" si="6"/>
        <v>0</v>
      </c>
      <c r="G260" s="15"/>
    </row>
    <row r="261" spans="1:7" x14ac:dyDescent="0.2">
      <c r="A261" s="16">
        <v>8181</v>
      </c>
      <c r="B261" s="19" t="s">
        <v>235</v>
      </c>
      <c r="C261" s="18">
        <v>15250000</v>
      </c>
      <c r="D261" s="18"/>
      <c r="E261" s="18">
        <v>0</v>
      </c>
      <c r="F261" s="18">
        <f t="shared" si="6"/>
        <v>0</v>
      </c>
      <c r="G261" s="18"/>
    </row>
    <row r="262" spans="1:7" x14ac:dyDescent="0.2">
      <c r="A262" s="13">
        <v>83</v>
      </c>
      <c r="B262" s="20" t="s">
        <v>236</v>
      </c>
      <c r="C262" s="15">
        <f>SUM(C263+C265)</f>
        <v>242567.89</v>
      </c>
      <c r="D262" s="15">
        <v>20000</v>
      </c>
      <c r="E262" s="15">
        <v>9836.5</v>
      </c>
      <c r="F262" s="15">
        <f t="shared" si="6"/>
        <v>4.0551533840690945</v>
      </c>
      <c r="G262" s="15">
        <f t="shared" si="7"/>
        <v>49.182500000000005</v>
      </c>
    </row>
    <row r="263" spans="1:7" x14ac:dyDescent="0.2">
      <c r="A263" s="13">
        <v>832</v>
      </c>
      <c r="B263" s="20" t="s">
        <v>237</v>
      </c>
      <c r="C263" s="15">
        <f>SUM(C264)</f>
        <v>13876.89</v>
      </c>
      <c r="D263" s="15">
        <v>20000</v>
      </c>
      <c r="E263" s="15">
        <v>9836.5</v>
      </c>
      <c r="F263" s="15">
        <f t="shared" si="6"/>
        <v>70.884038138228377</v>
      </c>
      <c r="G263" s="15">
        <f t="shared" si="7"/>
        <v>49.182500000000005</v>
      </c>
    </row>
    <row r="264" spans="1:7" x14ac:dyDescent="0.2">
      <c r="A264" s="16">
        <v>8321</v>
      </c>
      <c r="B264" s="19" t="s">
        <v>238</v>
      </c>
      <c r="C264" s="18">
        <v>13876.89</v>
      </c>
      <c r="D264" s="18" t="s">
        <v>14</v>
      </c>
      <c r="E264" s="18">
        <v>9836.5</v>
      </c>
      <c r="F264" s="18">
        <f t="shared" si="6"/>
        <v>70.884038138228377</v>
      </c>
      <c r="G264" s="18"/>
    </row>
    <row r="265" spans="1:7" x14ac:dyDescent="0.2">
      <c r="A265" s="13">
        <v>834</v>
      </c>
      <c r="B265" s="20" t="s">
        <v>239</v>
      </c>
      <c r="C265" s="15">
        <f>SUM(C266)</f>
        <v>228691</v>
      </c>
      <c r="D265" s="15">
        <v>0</v>
      </c>
      <c r="E265" s="15">
        <v>0</v>
      </c>
      <c r="F265" s="15">
        <f t="shared" si="6"/>
        <v>0</v>
      </c>
      <c r="G265" s="15"/>
    </row>
    <row r="266" spans="1:7" x14ac:dyDescent="0.2">
      <c r="A266" s="16">
        <v>8341</v>
      </c>
      <c r="B266" s="19" t="s">
        <v>240</v>
      </c>
      <c r="C266" s="18">
        <v>228691</v>
      </c>
      <c r="D266" s="18"/>
      <c r="E266" s="18">
        <v>0</v>
      </c>
      <c r="F266" s="18">
        <f t="shared" si="6"/>
        <v>0</v>
      </c>
      <c r="G266" s="18"/>
    </row>
    <row r="267" spans="1:7" x14ac:dyDescent="0.2">
      <c r="A267" s="13">
        <v>84</v>
      </c>
      <c r="B267" s="20" t="s">
        <v>241</v>
      </c>
      <c r="C267" s="15">
        <f>SUM(C268+C270+C273)</f>
        <v>38726031.68</v>
      </c>
      <c r="D267" s="15">
        <v>386951000</v>
      </c>
      <c r="E267" s="15">
        <v>115142044.98</v>
      </c>
      <c r="F267" s="15">
        <f t="shared" si="6"/>
        <v>297.32466763297344</v>
      </c>
      <c r="G267" s="15">
        <f t="shared" si="7"/>
        <v>29.756233988282755</v>
      </c>
    </row>
    <row r="268" spans="1:7" x14ac:dyDescent="0.2">
      <c r="A268" s="13">
        <v>842</v>
      </c>
      <c r="B268" s="20" t="s">
        <v>242</v>
      </c>
      <c r="C268" s="15">
        <f>SUM(C269)</f>
        <v>3658792.68</v>
      </c>
      <c r="D268" s="15">
        <v>59900000</v>
      </c>
      <c r="E268" s="15">
        <v>14099066.18</v>
      </c>
      <c r="F268" s="15">
        <f t="shared" si="6"/>
        <v>385.34750156983478</v>
      </c>
      <c r="G268" s="15">
        <f t="shared" si="7"/>
        <v>23.537673088480801</v>
      </c>
    </row>
    <row r="269" spans="1:7" x14ac:dyDescent="0.2">
      <c r="A269" s="16">
        <v>8422</v>
      </c>
      <c r="B269" s="19" t="s">
        <v>243</v>
      </c>
      <c r="C269" s="18">
        <v>3658792.68</v>
      </c>
      <c r="D269" s="18" t="s">
        <v>14</v>
      </c>
      <c r="E269" s="18">
        <v>14099066.18</v>
      </c>
      <c r="F269" s="18">
        <f t="shared" si="6"/>
        <v>385.34750156983478</v>
      </c>
      <c r="G269" s="18"/>
    </row>
    <row r="270" spans="1:7" x14ac:dyDescent="0.2">
      <c r="A270" s="13">
        <v>844</v>
      </c>
      <c r="B270" s="20" t="s">
        <v>244</v>
      </c>
      <c r="C270" s="15">
        <f>SUM(C271:C272)</f>
        <v>34930886</v>
      </c>
      <c r="D270" s="15">
        <v>327051000</v>
      </c>
      <c r="E270" s="15">
        <v>101042978.8</v>
      </c>
      <c r="F270" s="15">
        <f t="shared" si="6"/>
        <v>289.26543346195109</v>
      </c>
      <c r="G270" s="15">
        <f t="shared" si="7"/>
        <v>30.895175003286951</v>
      </c>
    </row>
    <row r="271" spans="1:7" x14ac:dyDescent="0.2">
      <c r="A271" s="16">
        <v>8443</v>
      </c>
      <c r="B271" s="19" t="s">
        <v>245</v>
      </c>
      <c r="C271" s="18">
        <v>34598549</v>
      </c>
      <c r="D271" s="18" t="s">
        <v>14</v>
      </c>
      <c r="E271" s="18">
        <v>101028105.47</v>
      </c>
      <c r="F271" s="18">
        <f t="shared" si="6"/>
        <v>292.00098960797459</v>
      </c>
      <c r="G271" s="18"/>
    </row>
    <row r="272" spans="1:7" x14ac:dyDescent="0.2">
      <c r="A272" s="16">
        <v>8445</v>
      </c>
      <c r="B272" s="19" t="s">
        <v>246</v>
      </c>
      <c r="C272" s="18">
        <v>332337</v>
      </c>
      <c r="D272" s="18" t="s">
        <v>14</v>
      </c>
      <c r="E272" s="18">
        <v>14873.33</v>
      </c>
      <c r="F272" s="18">
        <f t="shared" si="6"/>
        <v>4.4753758985607979</v>
      </c>
      <c r="G272" s="18"/>
    </row>
    <row r="273" spans="1:7" x14ac:dyDescent="0.2">
      <c r="A273" s="13">
        <v>845</v>
      </c>
      <c r="B273" s="20" t="s">
        <v>247</v>
      </c>
      <c r="C273" s="15">
        <f>SUM(C274)</f>
        <v>136353</v>
      </c>
      <c r="D273" s="15">
        <v>0</v>
      </c>
      <c r="E273" s="15">
        <v>0</v>
      </c>
      <c r="F273" s="15">
        <f t="shared" si="6"/>
        <v>0</v>
      </c>
      <c r="G273" s="15"/>
    </row>
    <row r="274" spans="1:7" x14ac:dyDescent="0.2">
      <c r="A274" s="16">
        <v>8453</v>
      </c>
      <c r="B274" s="19" t="s">
        <v>248</v>
      </c>
      <c r="C274" s="18">
        <v>136353</v>
      </c>
      <c r="D274" s="18"/>
      <c r="E274" s="18">
        <v>0</v>
      </c>
      <c r="F274" s="18">
        <f t="shared" si="6"/>
        <v>0</v>
      </c>
      <c r="G274" s="18"/>
    </row>
    <row r="275" spans="1:7" x14ac:dyDescent="0.2">
      <c r="A275" s="26">
        <v>5</v>
      </c>
      <c r="B275" s="23" t="s">
        <v>269</v>
      </c>
      <c r="C275" s="11">
        <f>SUM(C276+C281+C283)</f>
        <v>326466265.11000001</v>
      </c>
      <c r="D275" s="11">
        <v>1196557000</v>
      </c>
      <c r="E275" s="11">
        <f>SUM(E283)</f>
        <v>272473866.77999997</v>
      </c>
      <c r="F275" s="11">
        <f t="shared" si="6"/>
        <v>83.461568896924845</v>
      </c>
      <c r="G275" s="11">
        <f t="shared" si="7"/>
        <v>22.771490767259728</v>
      </c>
    </row>
    <row r="276" spans="1:7" x14ac:dyDescent="0.2">
      <c r="A276" s="13">
        <v>51</v>
      </c>
      <c r="B276" s="20" t="s">
        <v>249</v>
      </c>
      <c r="C276" s="15">
        <f>SUM(C277+C279)</f>
        <v>650000</v>
      </c>
      <c r="D276" s="15">
        <v>1000000</v>
      </c>
      <c r="E276" s="15">
        <v>0</v>
      </c>
      <c r="F276" s="15">
        <f t="shared" si="6"/>
        <v>0</v>
      </c>
      <c r="G276" s="15">
        <f t="shared" si="7"/>
        <v>0</v>
      </c>
    </row>
    <row r="277" spans="1:7" x14ac:dyDescent="0.2">
      <c r="A277" s="13">
        <v>514</v>
      </c>
      <c r="B277" s="20" t="s">
        <v>250</v>
      </c>
      <c r="C277" s="15">
        <f>SUM(C278)</f>
        <v>500000</v>
      </c>
      <c r="D277" s="15">
        <v>1000000</v>
      </c>
      <c r="E277" s="15">
        <v>0</v>
      </c>
      <c r="F277" s="15">
        <f t="shared" si="6"/>
        <v>0</v>
      </c>
      <c r="G277" s="15">
        <f t="shared" si="7"/>
        <v>0</v>
      </c>
    </row>
    <row r="278" spans="1:7" x14ac:dyDescent="0.2">
      <c r="A278" s="16">
        <v>5141</v>
      </c>
      <c r="B278" s="19" t="s">
        <v>251</v>
      </c>
      <c r="C278" s="18">
        <v>500000</v>
      </c>
      <c r="D278" s="18"/>
      <c r="E278" s="18">
        <v>0</v>
      </c>
      <c r="F278" s="18">
        <f t="shared" si="6"/>
        <v>0</v>
      </c>
      <c r="G278" s="18"/>
    </row>
    <row r="279" spans="1:7" x14ac:dyDescent="0.2">
      <c r="A279" s="13">
        <v>518</v>
      </c>
      <c r="B279" s="20" t="s">
        <v>252</v>
      </c>
      <c r="C279" s="15">
        <f>SUM(C280)</f>
        <v>150000</v>
      </c>
      <c r="D279" s="15">
        <v>0</v>
      </c>
      <c r="E279" s="15">
        <v>0</v>
      </c>
      <c r="F279" s="15">
        <f t="shared" si="6"/>
        <v>0</v>
      </c>
      <c r="G279" s="15"/>
    </row>
    <row r="280" spans="1:7" x14ac:dyDescent="0.2">
      <c r="A280" s="16">
        <v>5181</v>
      </c>
      <c r="B280" s="19" t="s">
        <v>253</v>
      </c>
      <c r="C280" s="18">
        <v>150000</v>
      </c>
      <c r="D280" s="18"/>
      <c r="E280" s="18">
        <v>0</v>
      </c>
      <c r="F280" s="18">
        <f t="shared" si="6"/>
        <v>0</v>
      </c>
      <c r="G280" s="18"/>
    </row>
    <row r="281" spans="1:7" x14ac:dyDescent="0.2">
      <c r="A281" s="13">
        <v>53</v>
      </c>
      <c r="B281" s="20" t="s">
        <v>254</v>
      </c>
      <c r="C281" s="15">
        <f>SUM(C282)</f>
        <v>0</v>
      </c>
      <c r="D281" s="15">
        <v>20000</v>
      </c>
      <c r="E281" s="15">
        <v>0</v>
      </c>
      <c r="F281" s="15"/>
      <c r="G281" s="15">
        <f t="shared" si="7"/>
        <v>0</v>
      </c>
    </row>
    <row r="282" spans="1:7" x14ac:dyDescent="0.2">
      <c r="A282" s="13">
        <v>532</v>
      </c>
      <c r="B282" s="20" t="s">
        <v>238</v>
      </c>
      <c r="C282" s="15">
        <v>0</v>
      </c>
      <c r="D282" s="15">
        <v>20000</v>
      </c>
      <c r="E282" s="15">
        <v>0</v>
      </c>
      <c r="F282" s="15"/>
      <c r="G282" s="15">
        <f t="shared" si="7"/>
        <v>0</v>
      </c>
    </row>
    <row r="283" spans="1:7" x14ac:dyDescent="0.2">
      <c r="A283" s="13">
        <v>54</v>
      </c>
      <c r="B283" s="20" t="s">
        <v>255</v>
      </c>
      <c r="C283" s="15">
        <f>SUM(C284+C286+C288+C291+C293)</f>
        <v>325816265.11000001</v>
      </c>
      <c r="D283" s="15">
        <v>1195537000</v>
      </c>
      <c r="E283" s="15">
        <v>272473866.77999997</v>
      </c>
      <c r="F283" s="15">
        <f t="shared" si="6"/>
        <v>83.628073843400387</v>
      </c>
      <c r="G283" s="15">
        <f t="shared" si="7"/>
        <v>22.790918790468215</v>
      </c>
    </row>
    <row r="284" spans="1:7" x14ac:dyDescent="0.2">
      <c r="A284" s="13">
        <v>542</v>
      </c>
      <c r="B284" s="20" t="s">
        <v>256</v>
      </c>
      <c r="C284" s="15">
        <f>SUM(C285)</f>
        <v>11083</v>
      </c>
      <c r="D284" s="15">
        <v>0</v>
      </c>
      <c r="E284" s="15">
        <v>14227.37</v>
      </c>
      <c r="F284" s="15">
        <f t="shared" si="6"/>
        <v>128.371108905531</v>
      </c>
      <c r="G284" s="15"/>
    </row>
    <row r="285" spans="1:7" x14ac:dyDescent="0.2">
      <c r="A285" s="16">
        <v>5424</v>
      </c>
      <c r="B285" s="19" t="s">
        <v>257</v>
      </c>
      <c r="C285" s="18">
        <v>11083</v>
      </c>
      <c r="D285" s="18" t="s">
        <v>14</v>
      </c>
      <c r="E285" s="18">
        <v>14227.37</v>
      </c>
      <c r="F285" s="18">
        <f t="shared" si="6"/>
        <v>128.371108905531</v>
      </c>
      <c r="G285" s="18"/>
    </row>
    <row r="286" spans="1:7" x14ac:dyDescent="0.2">
      <c r="A286" s="13">
        <v>543</v>
      </c>
      <c r="B286" s="20" t="s">
        <v>258</v>
      </c>
      <c r="C286" s="15">
        <f>SUM(C287)</f>
        <v>0</v>
      </c>
      <c r="D286" s="15">
        <v>352257000</v>
      </c>
      <c r="E286" s="15">
        <v>90416992.189999998</v>
      </c>
      <c r="F286" s="15"/>
      <c r="G286" s="15">
        <f t="shared" si="7"/>
        <v>25.667905021049968</v>
      </c>
    </row>
    <row r="287" spans="1:7" x14ac:dyDescent="0.2">
      <c r="A287" s="16">
        <v>5431</v>
      </c>
      <c r="B287" s="19" t="s">
        <v>258</v>
      </c>
      <c r="C287" s="18">
        <v>0</v>
      </c>
      <c r="D287" s="18" t="s">
        <v>14</v>
      </c>
      <c r="E287" s="18">
        <v>90416992.189999998</v>
      </c>
      <c r="F287" s="18"/>
      <c r="G287" s="18"/>
    </row>
    <row r="288" spans="1:7" x14ac:dyDescent="0.2">
      <c r="A288" s="13">
        <v>544</v>
      </c>
      <c r="B288" s="20" t="s">
        <v>259</v>
      </c>
      <c r="C288" s="15">
        <f>SUM(C289:C290)</f>
        <v>325768078.11000001</v>
      </c>
      <c r="D288" s="15">
        <v>541780000</v>
      </c>
      <c r="E288" s="15">
        <v>176702452.34999999</v>
      </c>
      <c r="F288" s="15">
        <f t="shared" si="6"/>
        <v>54.2417947685881</v>
      </c>
      <c r="G288" s="15">
        <f t="shared" si="7"/>
        <v>32.615167106574624</v>
      </c>
    </row>
    <row r="289" spans="1:7" x14ac:dyDescent="0.2">
      <c r="A289" s="16">
        <v>5443</v>
      </c>
      <c r="B289" s="19" t="s">
        <v>260</v>
      </c>
      <c r="C289" s="18">
        <v>325523188.11000001</v>
      </c>
      <c r="D289" s="18" t="s">
        <v>14</v>
      </c>
      <c r="E289" s="18">
        <v>176589964.05000001</v>
      </c>
      <c r="F289" s="18">
        <f t="shared" si="6"/>
        <v>54.248044532645444</v>
      </c>
      <c r="G289" s="18"/>
    </row>
    <row r="290" spans="1:7" x14ac:dyDescent="0.2">
      <c r="A290" s="16">
        <v>5445</v>
      </c>
      <c r="B290" s="19" t="s">
        <v>261</v>
      </c>
      <c r="C290" s="18">
        <v>244890</v>
      </c>
      <c r="D290" s="18" t="s">
        <v>14</v>
      </c>
      <c r="E290" s="18">
        <v>112488.3</v>
      </c>
      <c r="F290" s="18">
        <f t="shared" si="6"/>
        <v>45.934215361999264</v>
      </c>
      <c r="G290" s="18"/>
    </row>
    <row r="291" spans="1:7" x14ac:dyDescent="0.2">
      <c r="A291" s="13">
        <v>545</v>
      </c>
      <c r="B291" s="20" t="s">
        <v>262</v>
      </c>
      <c r="C291" s="15">
        <f>SUM(C292)</f>
        <v>37104</v>
      </c>
      <c r="D291" s="15">
        <v>0</v>
      </c>
      <c r="E291" s="15">
        <v>59916.14</v>
      </c>
      <c r="F291" s="15">
        <f t="shared" si="6"/>
        <v>161.48161923242776</v>
      </c>
      <c r="G291" s="15"/>
    </row>
    <row r="292" spans="1:7" x14ac:dyDescent="0.2">
      <c r="A292" s="16">
        <v>5453</v>
      </c>
      <c r="B292" s="19" t="s">
        <v>263</v>
      </c>
      <c r="C292" s="18">
        <v>37104</v>
      </c>
      <c r="D292" s="18" t="s">
        <v>14</v>
      </c>
      <c r="E292" s="18">
        <v>59916.14</v>
      </c>
      <c r="F292" s="18">
        <f t="shared" si="6"/>
        <v>161.48161923242776</v>
      </c>
      <c r="G292" s="18"/>
    </row>
    <row r="293" spans="1:7" x14ac:dyDescent="0.2">
      <c r="A293" s="13">
        <v>547</v>
      </c>
      <c r="B293" s="20" t="s">
        <v>264</v>
      </c>
      <c r="C293" s="15">
        <f>SUM(C294)</f>
        <v>0</v>
      </c>
      <c r="D293" s="15">
        <v>301500000</v>
      </c>
      <c r="E293" s="15">
        <v>5280278.7300000004</v>
      </c>
      <c r="F293" s="15"/>
      <c r="G293" s="15">
        <f t="shared" si="7"/>
        <v>1.7513362288557215</v>
      </c>
    </row>
    <row r="294" spans="1:7" x14ac:dyDescent="0.2">
      <c r="A294" s="16">
        <v>5471</v>
      </c>
      <c r="B294" s="19" t="s">
        <v>265</v>
      </c>
      <c r="C294" s="18">
        <v>0</v>
      </c>
      <c r="D294" s="18" t="s">
        <v>14</v>
      </c>
      <c r="E294" s="18">
        <v>5280278.7300000004</v>
      </c>
      <c r="F294" s="18"/>
      <c r="G294" s="18"/>
    </row>
    <row r="295" spans="1:7" x14ac:dyDescent="0.2">
      <c r="A295" s="27" t="s">
        <v>266</v>
      </c>
      <c r="B295" s="27"/>
      <c r="C295" s="8">
        <f>+C256+C8</f>
        <v>5414843338.8600006</v>
      </c>
      <c r="D295" s="8">
        <f>+D256+D8</f>
        <v>14035374000</v>
      </c>
      <c r="E295" s="8">
        <f>+E256+E8</f>
        <v>6138731997.5500002</v>
      </c>
      <c r="F295" s="8">
        <f t="shared" si="6"/>
        <v>113.36859837652111</v>
      </c>
      <c r="G295" s="8">
        <f t="shared" si="7"/>
        <v>43.737573345391439</v>
      </c>
    </row>
    <row r="296" spans="1:7" x14ac:dyDescent="0.2">
      <c r="A296" s="27" t="s">
        <v>267</v>
      </c>
      <c r="B296" s="27"/>
      <c r="C296" s="8">
        <f>+C275+C114</f>
        <v>5432730125.4199991</v>
      </c>
      <c r="D296" s="8">
        <f>+D275+D114</f>
        <v>14035374000</v>
      </c>
      <c r="E296" s="8">
        <f>+E275+E114</f>
        <v>6052339435.1899996</v>
      </c>
      <c r="F296" s="8">
        <f>E296/C296*100</f>
        <v>111.40511852173218</v>
      </c>
      <c r="G296" s="8">
        <f>E296/D296*100</f>
        <v>43.122038893940406</v>
      </c>
    </row>
    <row r="297" spans="1:7" x14ac:dyDescent="0.2">
      <c r="A297" s="27" t="s">
        <v>268</v>
      </c>
      <c r="B297" s="27"/>
      <c r="C297" s="8">
        <f>+C295-C296</f>
        <v>-17886786.559998512</v>
      </c>
      <c r="D297" s="8">
        <f>+D295-D296</f>
        <v>0</v>
      </c>
      <c r="E297" s="8">
        <f>+E295-E296</f>
        <v>86392562.36000061</v>
      </c>
      <c r="F297" s="8"/>
      <c r="G297" s="8"/>
    </row>
  </sheetData>
  <mergeCells count="7">
    <mergeCell ref="A255:B255"/>
    <mergeCell ref="A2:G2"/>
    <mergeCell ref="A5:A6"/>
    <mergeCell ref="B5:B6"/>
    <mergeCell ref="A7:B7"/>
    <mergeCell ref="A8:B8"/>
    <mergeCell ref="A114:B114"/>
  </mergeCells>
  <pageMargins left="0.55118110236220474" right="0.55118110236220474" top="0.98425196850393704" bottom="0.98425196850393704" header="0.51181102362204722" footer="0.51181102362204722"/>
  <pageSetup scale="79" orientation="landscape" horizontalDpi="300" verticalDpi="300" r:id="rId1"/>
  <headerFooter alignWithMargins="0"/>
  <ignoredErrors>
    <ignoredError sqref="C2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Prihodi i rashodi prema ekonoms</vt:lpstr>
      <vt:lpstr>'Prihodi i rashodi prema ekonoms'!Print_Titles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Juroš Pečnik</dc:creator>
  <cp:lastModifiedBy>Robert Majerić</cp:lastModifiedBy>
  <cp:lastPrinted>2021-09-12T09:00:08Z</cp:lastPrinted>
  <dcterms:created xsi:type="dcterms:W3CDTF">2021-09-12T08:24:18Z</dcterms:created>
  <dcterms:modified xsi:type="dcterms:W3CDTF">2021-10-28T13:11:42Z</dcterms:modified>
</cp:coreProperties>
</file>